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</sheets>
  <definedNames>
    <definedName name="_xlnm.Print_Area" localSheetId="0">'Période 1'!$A$1:$S$37</definedName>
    <definedName name="_xlnm.Print_Area" localSheetId="1">'Période 2'!$A$1:$S$38</definedName>
    <definedName name="_xlnm.Print_Area" localSheetId="2">'Période 3'!$A$1:$S$33</definedName>
    <definedName name="_xlnm.Print_Area" localSheetId="3">'Période 4'!$A$1:$S$37</definedName>
    <definedName name="_xlnm.Print_Area" localSheetId="4">'Période 5'!$A$1:$S$35</definedName>
    <definedName name="Excel_BuiltIn_Print_Area" localSheetId="0">'Période 1'!$A$1:$S$27</definedName>
    <definedName name="Période_1">"#N/A"</definedName>
    <definedName name="Période_2">"#N/A"</definedName>
    <definedName name="_xlnm.Print_Area" localSheetId="0">'Période 1'!$A$1:$S$37</definedName>
    <definedName name="_xlnm.Print_Area" localSheetId="1">'Période 2'!$A$1:$S$38</definedName>
    <definedName name="_xlnm.Print_Area" localSheetId="2">'Période 3'!$A$1:$S$33</definedName>
    <definedName name="_xlnm.Print_Area" localSheetId="3">'Période 4'!$A$1:$S$37</definedName>
    <definedName name="_xlnm.Print_Area" localSheetId="4">'Période 5'!$A$1:$S$35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12"/>
            <color indexed="60"/>
            <rFont val="Arial"/>
            <family val="2"/>
          </rPr>
          <t>Comptabiliser le nombre d’heures de l’école de rattachement.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1" authorId="0">
      <text>
        <r>
          <rPr>
            <sz val="9"/>
            <color indexed="8"/>
            <rFont val="Arial"/>
            <family val="2"/>
          </rPr>
          <t>C</t>
        </r>
        <r>
          <rPr>
            <sz val="11"/>
            <color indexed="8"/>
            <rFont val="Arial"/>
            <family val="2"/>
          </rPr>
          <t xml:space="preserve">omptabiliser soit le nombre d’heures de l’école de rattachement soit celui de l’école où est effectué le remplacement si celui-ci dure toute la semaine ou bien s’il est encadré par 2 jours de remplacement dans la même école.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7" authorId="0">
      <text>
        <r>
          <rPr>
            <sz val="9"/>
            <color indexed="8"/>
            <rFont val="Arial"/>
            <family val="2"/>
          </rPr>
          <t>C</t>
        </r>
        <r>
          <rPr>
            <sz val="11"/>
            <color indexed="8"/>
            <rFont val="Arial"/>
            <family val="2"/>
          </rPr>
          <t xml:space="preserve">omptabiliser soit le nombre d’heures de l’école de rattachement soit celui de l’école où est effectué le remplacement si celui-ci dure toute la semaine ou bien s’il est encadré par 2 jours de remplacement dans la même école.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Q1" authorId="0">
      <text>
        <r>
          <rPr>
            <b/>
            <sz val="9"/>
            <color indexed="8"/>
            <rFont val="Arial"/>
            <family val="2"/>
          </rPr>
          <t xml:space="preserve">Laurent Cadreils:
</t>
        </r>
      </text>
    </comment>
    <comment ref="K9" authorId="0">
      <text>
        <r>
          <rPr>
            <sz val="9"/>
            <color indexed="8"/>
            <rFont val="Arial"/>
            <family val="2"/>
          </rPr>
          <t>C</t>
        </r>
        <r>
          <rPr>
            <sz val="11"/>
            <color indexed="8"/>
            <rFont val="Arial"/>
            <family val="2"/>
          </rPr>
          <t xml:space="preserve">omptabiliser soit le nombre d’heures de l’école de rattachement soit celui de l’école où est effectué le remplacement si celui-ci dure toute la semaine ou bien s’il est encadré par 2 jours de remplacement dans la même école.
</t>
        </r>
      </text>
    </comment>
    <comment ref="B13" authorId="0">
      <text>
        <r>
          <rPr>
            <sz val="9"/>
            <color indexed="8"/>
            <rFont val="Arial"/>
            <family val="2"/>
          </rPr>
          <t>C</t>
        </r>
        <r>
          <rPr>
            <sz val="11"/>
            <color indexed="8"/>
            <rFont val="Arial"/>
            <family val="2"/>
          </rPr>
          <t xml:space="preserve">omptabiliser soit le nombre d’heures de l’école de rattachement soit celui de l’école où est effectué le remplacement si celui-ci dure toute la semaine ou bien s’il est encadré par 2 jours de remplacement dans la même école.
</t>
        </r>
      </text>
    </comment>
  </commentList>
</comments>
</file>

<file path=xl/sharedStrings.xml><?xml version="1.0" encoding="utf-8"?>
<sst xmlns="http://schemas.openxmlformats.org/spreadsheetml/2006/main" count="320" uniqueCount="37">
  <si>
    <t>Nom :</t>
  </si>
  <si>
    <t>SNUipp-FSU du Doubs</t>
  </si>
  <si>
    <t>Prénom :</t>
  </si>
  <si>
    <t>snu25@snuipp.fr</t>
  </si>
  <si>
    <t>École de rattachement :</t>
  </si>
  <si>
    <t>03-81-81-20-84</t>
  </si>
  <si>
    <t xml:space="preserve">Circonscription : </t>
  </si>
  <si>
    <t>Période 1</t>
  </si>
  <si>
    <t>lundi</t>
  </si>
  <si>
    <t>mardi</t>
  </si>
  <si>
    <t>mercredi (ou le samedi de la même semaine)</t>
  </si>
  <si>
    <t>jeudi</t>
  </si>
  <si>
    <t>vendredi</t>
  </si>
  <si>
    <t>Service 
effectué
dans la 
semaine</t>
  </si>
  <si>
    <t>Solde
de la
semaine</t>
  </si>
  <si>
    <t>école</t>
  </si>
  <si>
    <t>PRÉ RENTRÉE *</t>
  </si>
  <si>
    <r>
      <t xml:space="preserve">Dans les cellules "école", inscrire pour mémoire, le nom de l'école d'exercice.
</t>
    </r>
    <r>
      <rPr>
        <b/>
        <i/>
        <sz val="10"/>
        <color indexed="63"/>
        <rFont val="Arial"/>
        <family val="2"/>
      </rPr>
      <t>Dans les cellules bleues, saisir la durée horaire effectuée : Pour 6 h de classe, saisir : 6:00 ; pour 5h30, saisir : 5:30 ; etc …</t>
    </r>
  </si>
  <si>
    <t>Solde 
à récupérer* pour la
période</t>
  </si>
  <si>
    <t>Récupération des heures</t>
  </si>
  <si>
    <t>Indiquer ci-contre les dates (pour mémoire) ainsi que les heures récupérées sur la période.</t>
  </si>
  <si>
    <t>date</t>
  </si>
  <si>
    <t>heures</t>
  </si>
  <si>
    <t>Total 
récupéré</t>
  </si>
  <si>
    <t>Reste à 
récupérer</t>
  </si>
  <si>
    <t>Solde à récupérer* : voir le Décret n° 2014-942 du 20 août 2014 relatif aux obligations de service des personnels enseignants du premier degré :</t>
  </si>
  <si>
    <t xml:space="preserve">http://www.legifrance.gouv.fr/affichTexte.do?cidTexte=JORFTEXT000029390985&amp;dateTexte=&amp;categorieLien=id </t>
  </si>
  <si>
    <t>Période 2</t>
  </si>
  <si>
    <t>mercredi</t>
  </si>
  <si>
    <t>Service 
effectué
dans la 
semaineService 
effectué
dans la 
semaine</t>
  </si>
  <si>
    <t>Solde
de la
semaineSolde
de la
semaine</t>
  </si>
  <si>
    <r>
      <t>FÉRIÉ</t>
    </r>
    <r>
      <rPr>
        <sz val="10"/>
        <color indexed="9"/>
        <rFont val="Arial"/>
        <family val="2"/>
      </rPr>
      <t xml:space="preserve"> </t>
    </r>
    <r>
      <rPr>
        <sz val="10"/>
        <color indexed="60"/>
        <rFont val="Arial"/>
        <family val="2"/>
      </rPr>
      <t>*</t>
    </r>
    <r>
      <rPr>
        <sz val="10"/>
        <rFont val="Arial"/>
        <family val="2"/>
      </rPr>
      <t>FÉRIÉ</t>
    </r>
    <r>
      <rPr>
        <sz val="10"/>
        <color indexed="9"/>
        <rFont val="Arial"/>
        <family val="2"/>
      </rPr>
      <t xml:space="preserve"> </t>
    </r>
    <r>
      <rPr>
        <sz val="10"/>
        <color indexed="60"/>
        <rFont val="Arial"/>
        <family val="2"/>
      </rPr>
      <t>*</t>
    </r>
  </si>
  <si>
    <t>Cumul 
sur l'année</t>
  </si>
  <si>
    <t>Période 3</t>
  </si>
  <si>
    <t>Période 4</t>
  </si>
  <si>
    <r>
      <t>FÉRIÉ</t>
    </r>
    <r>
      <rPr>
        <sz val="10"/>
        <color indexed="9"/>
        <rFont val="Arial"/>
        <family val="2"/>
      </rPr>
      <t xml:space="preserve"> </t>
    </r>
    <r>
      <rPr>
        <sz val="10"/>
        <color indexed="60"/>
        <rFont val="Arial"/>
        <family val="2"/>
      </rPr>
      <t>*</t>
    </r>
  </si>
  <si>
    <t>Période 5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</si>
</sst>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\ * #,##0.00&quot; € &quot;;\-* #,##0.00&quot; € &quot;;\ * \-#&quot; € &quot;;@\ "/>
    <numFmt numFmtId="166" formatCode="DD/MM"/>
    <numFmt numFmtId="167" formatCode="DD/MM/YYYY\ HH:MM"/>
    <numFmt numFmtId="168" formatCode="[HH]:MM"/>
    <numFmt numFmtId="169" formatCode="H:MM;@"/>
    <numFmt numFmtId="170" formatCode="\+HH:MM\ ;\-HH:MM\ "/>
    <numFmt numFmtId="171" formatCode="\+[HH]:MM;\-[HH]:MM"/>
    <numFmt numFmtId="172" formatCode="0.00"/>
    <numFmt numFmtId="173" formatCode="HH:MM"/>
    <numFmt numFmtId="174" formatCode="DDD\-DD\-MMM"/>
    <numFmt numFmtId="175" formatCode="HH:MM:SS"/>
    <numFmt numFmtId="176" formatCode="DD/MM/YYYY"/>
    <numFmt numFmtId="177" formatCode="[H]:MM:SS"/>
    <numFmt numFmtId="178" formatCode="\+0.00\ ;\-0.00\ "/>
    <numFmt numFmtId="179" formatCode="0&quot; h&quot;"/>
  </numFmts>
  <fonts count="2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9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60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39"/>
      <name val="Arial"/>
      <family val="2"/>
    </font>
    <font>
      <sz val="10"/>
      <color indexed="6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23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8"/>
      </right>
      <top style="hair">
        <color indexed="8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23"/>
      </left>
      <right style="hair">
        <color indexed="8"/>
      </right>
      <top style="hair">
        <color indexed="2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right"/>
    </xf>
    <xf numFmtId="164" fontId="0" fillId="0" borderId="2" xfId="0" applyBorder="1" applyAlignment="1" applyProtection="1">
      <alignment horizontal="left"/>
      <protection locked="0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3" xfId="0" applyFont="1" applyBorder="1" applyAlignment="1">
      <alignment horizontal="right"/>
    </xf>
    <xf numFmtId="164" fontId="2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1" fillId="0" borderId="4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0" fillId="0" borderId="0" xfId="0" applyAlignment="1">
      <alignment horizontal="left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4" fontId="0" fillId="0" borderId="5" xfId="0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0" fillId="0" borderId="5" xfId="0" applyBorder="1" applyAlignment="1">
      <alignment horizontal="right" vertical="center"/>
    </xf>
    <xf numFmtId="164" fontId="1" fillId="0" borderId="6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9" xfId="0" applyFont="1" applyBorder="1" applyAlignment="1" applyProtection="1">
      <alignment horizontal="left" vertical="center"/>
      <protection locked="0"/>
    </xf>
    <xf numFmtId="164" fontId="0" fillId="0" borderId="7" xfId="0" applyFont="1" applyBorder="1" applyAlignment="1" applyProtection="1">
      <alignment horizontal="left" vertical="center"/>
      <protection locked="0"/>
    </xf>
    <xf numFmtId="168" fontId="0" fillId="0" borderId="6" xfId="0" applyNumberFormat="1" applyFill="1" applyBorder="1" applyAlignment="1">
      <alignment horizontal="right" vertical="center"/>
    </xf>
    <xf numFmtId="169" fontId="0" fillId="0" borderId="10" xfId="0" applyNumberFormat="1" applyFill="1" applyBorder="1" applyAlignment="1">
      <alignment horizontal="right"/>
    </xf>
    <xf numFmtId="170" fontId="5" fillId="2" borderId="6" xfId="0" applyNumberFormat="1" applyFont="1" applyFill="1" applyBorder="1" applyAlignment="1">
      <alignment horizontal="right" vertical="center"/>
    </xf>
    <xf numFmtId="169" fontId="6" fillId="3" borderId="11" xfId="0" applyNumberFormat="1" applyFont="1" applyFill="1" applyBorder="1" applyAlignment="1" applyProtection="1">
      <alignment horizontal="center" vertical="center"/>
      <protection/>
    </xf>
    <xf numFmtId="169" fontId="0" fillId="2" borderId="11" xfId="0" applyNumberFormat="1" applyFill="1" applyBorder="1" applyAlignment="1" applyProtection="1">
      <alignment horizontal="center" vertical="center"/>
      <protection locked="0"/>
    </xf>
    <xf numFmtId="169" fontId="0" fillId="0" borderId="7" xfId="0" applyNumberFormat="1" applyBorder="1" applyAlignment="1">
      <alignment horizontal="center" vertical="center"/>
    </xf>
    <xf numFmtId="171" fontId="0" fillId="2" borderId="12" xfId="0" applyNumberFormat="1" applyFill="1" applyBorder="1" applyAlignment="1">
      <alignment/>
    </xf>
    <xf numFmtId="169" fontId="0" fillId="0" borderId="0" xfId="0" applyNumberFormat="1" applyAlignment="1">
      <alignment/>
    </xf>
    <xf numFmtId="172" fontId="0" fillId="0" borderId="10" xfId="0" applyNumberForma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8" fillId="4" borderId="6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1" fillId="0" borderId="6" xfId="0" applyFont="1" applyBorder="1" applyAlignment="1">
      <alignment horizontal="right" vertical="center" wrapText="1"/>
    </xf>
    <xf numFmtId="173" fontId="0" fillId="2" borderId="2" xfId="0" applyNumberFormat="1" applyFont="1" applyFill="1" applyBorder="1" applyAlignment="1">
      <alignment vertical="center"/>
    </xf>
    <xf numFmtId="173" fontId="5" fillId="2" borderId="6" xfId="0" applyNumberFormat="1" applyFont="1" applyFill="1" applyBorder="1" applyAlignment="1">
      <alignment horizontal="right" vertic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right" vertical="center" wrapText="1"/>
    </xf>
    <xf numFmtId="174" fontId="13" fillId="0" borderId="0" xfId="0" applyNumberFormat="1" applyFont="1" applyAlignment="1">
      <alignment vertical="center"/>
    </xf>
    <xf numFmtId="169" fontId="0" fillId="5" borderId="0" xfId="0" applyNumberFormat="1" applyFill="1" applyBorder="1" applyAlignment="1" applyProtection="1">
      <alignment vertical="center"/>
      <protection locked="0"/>
    </xf>
    <xf numFmtId="169" fontId="0" fillId="0" borderId="0" xfId="0" applyNumberFormat="1" applyFill="1" applyBorder="1" applyAlignment="1">
      <alignment/>
    </xf>
    <xf numFmtId="174" fontId="13" fillId="0" borderId="0" xfId="0" applyNumberFormat="1" applyFont="1" applyFill="1" applyBorder="1" applyAlignment="1">
      <alignment vertical="center"/>
    </xf>
    <xf numFmtId="169" fontId="0" fillId="0" borderId="0" xfId="0" applyNumberFormat="1" applyFill="1" applyBorder="1" applyAlignment="1" applyProtection="1">
      <alignment vertical="center"/>
      <protection locked="0"/>
    </xf>
    <xf numFmtId="164" fontId="0" fillId="0" borderId="0" xfId="0" applyFill="1" applyBorder="1" applyAlignment="1">
      <alignment/>
    </xf>
    <xf numFmtId="174" fontId="1" fillId="0" borderId="0" xfId="0" applyNumberFormat="1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1" fillId="0" borderId="0" xfId="0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right" vertical="center"/>
    </xf>
    <xf numFmtId="164" fontId="8" fillId="4" borderId="6" xfId="0" applyFont="1" applyFill="1" applyBorder="1" applyAlignment="1">
      <alignment horizontal="left" vertical="center" wrapText="1"/>
    </xf>
    <xf numFmtId="164" fontId="0" fillId="0" borderId="6" xfId="0" applyFont="1" applyBorder="1" applyAlignment="1">
      <alignment horizontal="center"/>
    </xf>
    <xf numFmtId="175" fontId="0" fillId="0" borderId="5" xfId="0" applyNumberFormat="1" applyBorder="1" applyAlignment="1">
      <alignment horizontal="center" vertical="center"/>
    </xf>
    <xf numFmtId="164" fontId="0" fillId="0" borderId="13" xfId="0" applyBorder="1" applyAlignment="1">
      <alignment horizontal="right" vertical="center" wrapText="1"/>
    </xf>
    <xf numFmtId="176" fontId="0" fillId="2" borderId="6" xfId="0" applyNumberFormat="1" applyFill="1" applyBorder="1" applyAlignment="1" applyProtection="1">
      <alignment horizontal="center" vertical="center"/>
      <protection locked="0"/>
    </xf>
    <xf numFmtId="173" fontId="0" fillId="2" borderId="6" xfId="0" applyNumberFormat="1" applyFill="1" applyBorder="1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/>
    </xf>
    <xf numFmtId="173" fontId="0" fillId="0" borderId="0" xfId="0" applyNumberFormat="1" applyAlignment="1">
      <alignment horizontal="center"/>
    </xf>
    <xf numFmtId="164" fontId="1" fillId="0" borderId="6" xfId="0" applyFont="1" applyBorder="1" applyAlignment="1">
      <alignment horizontal="right" wrapText="1"/>
    </xf>
    <xf numFmtId="173" fontId="0" fillId="0" borderId="0" xfId="0" applyNumberFormat="1" applyAlignment="1">
      <alignment/>
    </xf>
    <xf numFmtId="173" fontId="5" fillId="2" borderId="6" xfId="0" applyNumberFormat="1" applyFont="1" applyFill="1" applyBorder="1" applyAlignment="1">
      <alignment horizontal="right" vertical="center" wrapText="1"/>
    </xf>
    <xf numFmtId="164" fontId="0" fillId="4" borderId="10" xfId="0" applyFont="1" applyFill="1" applyBorder="1" applyAlignment="1">
      <alignment horizontal="center" vertical="center"/>
    </xf>
    <xf numFmtId="164" fontId="14" fillId="4" borderId="12" xfId="0" applyFont="1" applyFill="1" applyBorder="1" applyAlignment="1">
      <alignment horizontal="center" vertical="center"/>
    </xf>
    <xf numFmtId="164" fontId="1" fillId="0" borderId="14" xfId="0" applyFont="1" applyBorder="1" applyAlignment="1">
      <alignment horizontal="right"/>
    </xf>
    <xf numFmtId="164" fontId="0" fillId="0" borderId="2" xfId="0" applyBorder="1" applyAlignment="1" applyProtection="1">
      <alignment horizontal="left"/>
      <protection/>
    </xf>
    <xf numFmtId="164" fontId="3" fillId="0" borderId="0" xfId="20" applyNumberFormat="1" applyFill="1" applyBorder="1" applyAlignment="1" applyProtection="1">
      <alignment/>
      <protection hidden="1"/>
    </xf>
    <xf numFmtId="164" fontId="3" fillId="0" borderId="0" xfId="20" applyNumberFormat="1" applyFont="1" applyFill="1" applyBorder="1" applyAlignment="1" applyProtection="1">
      <alignment/>
      <protection/>
    </xf>
    <xf numFmtId="177" fontId="1" fillId="0" borderId="0" xfId="0" applyNumberFormat="1" applyFont="1" applyAlignment="1">
      <alignment horizontal="center" vertical="center"/>
    </xf>
    <xf numFmtId="173" fontId="0" fillId="3" borderId="11" xfId="0" applyNumberFormat="1" applyFont="1" applyFill="1" applyBorder="1" applyAlignment="1" applyProtection="1">
      <alignment horizontal="center" vertical="center"/>
      <protection/>
    </xf>
    <xf numFmtId="171" fontId="0" fillId="2" borderId="15" xfId="0" applyNumberFormat="1" applyFill="1" applyBorder="1" applyAlignment="1">
      <alignment/>
    </xf>
    <xf numFmtId="164" fontId="1" fillId="0" borderId="0" xfId="0" applyFont="1" applyBorder="1" applyAlignment="1">
      <alignment horizontal="right" vertical="center" wrapText="1"/>
    </xf>
    <xf numFmtId="164" fontId="0" fillId="0" borderId="0" xfId="0" applyFont="1" applyFill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0" fillId="0" borderId="0" xfId="0" applyAlignment="1">
      <alignment vertical="center"/>
    </xf>
    <xf numFmtId="178" fontId="5" fillId="2" borderId="6" xfId="0" applyNumberFormat="1" applyFont="1" applyFill="1" applyBorder="1" applyAlignment="1">
      <alignment vertical="center"/>
    </xf>
    <xf numFmtId="164" fontId="0" fillId="4" borderId="10" xfId="0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 applyProtection="1">
      <alignment horizontal="center" vertical="center"/>
      <protection locked="0"/>
    </xf>
    <xf numFmtId="173" fontId="0" fillId="2" borderId="6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18" fillId="0" borderId="0" xfId="0" applyFont="1" applyBorder="1" applyAlignment="1">
      <alignment horizontal="right" vertical="center" wrapText="1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left" vertical="center"/>
      <protection locked="0"/>
    </xf>
    <xf numFmtId="172" fontId="0" fillId="0" borderId="16" xfId="0" applyNumberFormat="1" applyFill="1" applyBorder="1" applyAlignment="1">
      <alignment horizontal="right"/>
    </xf>
    <xf numFmtId="179" fontId="0" fillId="2" borderId="11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ill="1" applyAlignment="1">
      <alignment/>
    </xf>
    <xf numFmtId="174" fontId="13" fillId="0" borderId="0" xfId="0" applyNumberFormat="1" applyFont="1" applyFill="1" applyAlignment="1">
      <alignment vertical="center"/>
    </xf>
    <xf numFmtId="164" fontId="0" fillId="0" borderId="0" xfId="0" applyFill="1" applyAlignment="1">
      <alignment/>
    </xf>
    <xf numFmtId="174" fontId="1" fillId="0" borderId="0" xfId="0" applyNumberFormat="1" applyFont="1" applyFill="1" applyAlignment="1">
      <alignment vertical="center"/>
    </xf>
    <xf numFmtId="164" fontId="0" fillId="0" borderId="13" xfId="0" applyFont="1" applyBorder="1" applyAlignment="1">
      <alignment horizontal="right" vertical="center" wrapText="1"/>
    </xf>
    <xf numFmtId="173" fontId="0" fillId="2" borderId="6" xfId="0" applyNumberFormat="1" applyFont="1" applyFill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  <cellStyle name="Trop d'heures" xfId="22"/>
  </cellStyles>
  <dxfs count="3">
    <dxf>
      <font>
        <b/>
        <i val="0"/>
        <color rgb="FFFFFFFF"/>
      </font>
      <fill>
        <patternFill patternType="solid">
          <fgColor rgb="FFFF0000"/>
          <bgColor rgb="FFDD0806"/>
        </patternFill>
      </fill>
      <border/>
    </dxf>
    <dxf>
      <font>
        <b/>
        <i val="0"/>
        <color rgb="FFFFFFFF"/>
      </font>
      <fill>
        <patternFill patternType="solid">
          <fgColor rgb="FF003300"/>
          <bgColor rgb="FF006411"/>
        </patternFill>
      </fill>
      <border/>
    </dxf>
    <dxf>
      <font>
        <b val="0"/>
        <i val="0"/>
        <color rgb="FF80808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DBEE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581025</xdr:colOff>
      <xdr:row>0</xdr:row>
      <xdr:rowOff>0</xdr:rowOff>
    </xdr:from>
    <xdr:to>
      <xdr:col>18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0"/>
          <a:ext cx="89535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0</xdr:row>
      <xdr:rowOff>9525</xdr:rowOff>
    </xdr:from>
    <xdr:to>
      <xdr:col>18</xdr:col>
      <xdr:colOff>495300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"/>
          <a:ext cx="7239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647700</xdr:colOff>
      <xdr:row>0</xdr:row>
      <xdr:rowOff>76200</xdr:rowOff>
    </xdr:from>
    <xdr:to>
      <xdr:col>18</xdr:col>
      <xdr:colOff>457200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76200"/>
          <a:ext cx="6381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657225</xdr:colOff>
      <xdr:row>0</xdr:row>
      <xdr:rowOff>95250</xdr:rowOff>
    </xdr:from>
    <xdr:to>
      <xdr:col>18</xdr:col>
      <xdr:colOff>438150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95250"/>
          <a:ext cx="5429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638175</xdr:colOff>
      <xdr:row>0</xdr:row>
      <xdr:rowOff>0</xdr:rowOff>
    </xdr:from>
    <xdr:to>
      <xdr:col>18</xdr:col>
      <xdr:colOff>647700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0"/>
          <a:ext cx="8382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25@snuipp.fr" TargetMode="External" /><Relationship Id="rId2" Type="http://schemas.openxmlformats.org/officeDocument/2006/relationships/hyperlink" Target="http://www.legifrance.gouv.fr/affichTexte.do?cidTexte=JORFTEXT000029390985&amp;dateTexte=&amp;categorieLien=id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tabSelected="1" workbookViewId="0" topLeftCell="A1">
      <selection activeCell="L4" sqref="L4"/>
    </sheetView>
  </sheetViews>
  <sheetFormatPr defaultColWidth="11.421875" defaultRowHeight="12.75" customHeight="1"/>
  <cols>
    <col min="1" max="1" width="5.421875" style="0" customWidth="1"/>
    <col min="2" max="3" width="10.7109375" style="0" customWidth="1"/>
    <col min="4" max="4" width="5.421875" style="0" customWidth="1"/>
    <col min="5" max="6" width="10.7109375" style="0" customWidth="1"/>
    <col min="7" max="7" width="5.421875" style="0" customWidth="1"/>
    <col min="8" max="9" width="10.7109375" style="0" customWidth="1"/>
    <col min="10" max="10" width="5.421875" style="0" customWidth="1"/>
    <col min="11" max="12" width="10.7109375" style="0" customWidth="1"/>
    <col min="13" max="13" width="5.421875" style="0" customWidth="1"/>
    <col min="14" max="15" width="10.7109375" style="0" customWidth="1"/>
    <col min="16" max="16" width="1.7109375" style="0" customWidth="1"/>
    <col min="17" max="17" width="12.421875" style="0" customWidth="1"/>
    <col min="18" max="18" width="0" style="0" hidden="1" customWidth="1"/>
    <col min="19" max="19" width="13.8515625" style="1" customWidth="1"/>
    <col min="20" max="16384" width="10.7109375" style="0" customWidth="1"/>
  </cols>
  <sheetData>
    <row r="1" spans="1:19" ht="1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N1" s="4" t="s">
        <v>1</v>
      </c>
      <c r="O1" s="5"/>
      <c r="Q1" s="6"/>
      <c r="R1" s="6"/>
      <c r="S1" s="6"/>
    </row>
    <row r="2" spans="1:19" ht="15" customHeight="1">
      <c r="A2" s="7" t="s">
        <v>2</v>
      </c>
      <c r="B2" s="7"/>
      <c r="C2" s="7"/>
      <c r="D2" s="3"/>
      <c r="E2" s="3"/>
      <c r="F2" s="3"/>
      <c r="G2" s="3"/>
      <c r="H2" s="3"/>
      <c r="I2" s="3"/>
      <c r="J2" s="3"/>
      <c r="K2" s="3"/>
      <c r="N2" s="8" t="s">
        <v>3</v>
      </c>
      <c r="O2" s="5"/>
      <c r="Q2" s="6"/>
      <c r="R2" s="6"/>
      <c r="S2" s="6"/>
    </row>
    <row r="3" spans="1:19" ht="15" customHeight="1">
      <c r="A3" s="7" t="s">
        <v>4</v>
      </c>
      <c r="B3" s="7"/>
      <c r="C3" s="7"/>
      <c r="D3" s="3"/>
      <c r="E3" s="3"/>
      <c r="F3" s="3"/>
      <c r="G3" s="3"/>
      <c r="H3" s="3"/>
      <c r="I3" s="3"/>
      <c r="J3" s="3"/>
      <c r="K3" s="3"/>
      <c r="N3" s="9" t="s">
        <v>5</v>
      </c>
      <c r="O3" s="5"/>
      <c r="Q3" s="6"/>
      <c r="R3" s="6"/>
      <c r="S3" s="6"/>
    </row>
    <row r="4" spans="1:19" ht="15" customHeight="1">
      <c r="A4" s="10" t="s">
        <v>6</v>
      </c>
      <c r="B4" s="10"/>
      <c r="C4" s="10"/>
      <c r="D4" s="3"/>
      <c r="E4" s="3"/>
      <c r="F4" s="3"/>
      <c r="G4" s="3"/>
      <c r="H4" s="3"/>
      <c r="I4" s="3"/>
      <c r="J4" s="3"/>
      <c r="K4" s="3"/>
      <c r="Q4" s="6"/>
      <c r="R4" s="6"/>
      <c r="S4" s="6"/>
    </row>
    <row r="5" spans="1:19" ht="12.75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Q5" s="6"/>
      <c r="R5" s="6"/>
      <c r="S5" s="6"/>
    </row>
    <row r="6" spans="1:19" ht="36" customHeight="1">
      <c r="A6" s="13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5"/>
      <c r="R6" s="16">
        <v>1</v>
      </c>
      <c r="S6" s="17"/>
    </row>
    <row r="7" spans="1:19" s="21" customFormat="1" ht="52.5" customHeight="1">
      <c r="A7" s="18" t="s">
        <v>8</v>
      </c>
      <c r="B7" s="18"/>
      <c r="C7" s="18"/>
      <c r="D7" s="18" t="s">
        <v>9</v>
      </c>
      <c r="E7" s="18"/>
      <c r="F7" s="18"/>
      <c r="G7" s="19" t="s">
        <v>10</v>
      </c>
      <c r="H7" s="19"/>
      <c r="I7" s="19"/>
      <c r="J7" s="18" t="s">
        <v>11</v>
      </c>
      <c r="K7" s="18"/>
      <c r="L7" s="18"/>
      <c r="M7" s="18" t="s">
        <v>12</v>
      </c>
      <c r="N7" s="18"/>
      <c r="O7" s="18"/>
      <c r="P7" s="20"/>
      <c r="Q7" s="19" t="s">
        <v>13</v>
      </c>
      <c r="R7" s="19"/>
      <c r="S7" s="19" t="s">
        <v>14</v>
      </c>
    </row>
    <row r="8" spans="1:19" ht="12.75" customHeight="1">
      <c r="A8" s="22">
        <v>41883</v>
      </c>
      <c r="B8" s="23" t="s">
        <v>15</v>
      </c>
      <c r="C8" s="23"/>
      <c r="D8" s="22">
        <f>A8+1</f>
        <v>41884</v>
      </c>
      <c r="E8" s="23" t="s">
        <v>15</v>
      </c>
      <c r="F8" s="23"/>
      <c r="G8" s="22">
        <f>D8+1</f>
        <v>41885</v>
      </c>
      <c r="H8" s="23" t="s">
        <v>15</v>
      </c>
      <c r="I8" s="23"/>
      <c r="J8" s="22">
        <f>G8+1</f>
        <v>41886</v>
      </c>
      <c r="K8" s="23" t="s">
        <v>15</v>
      </c>
      <c r="L8" s="23"/>
      <c r="M8" s="22">
        <f>J8+1</f>
        <v>41887</v>
      </c>
      <c r="N8" s="23" t="s">
        <v>15</v>
      </c>
      <c r="O8" s="23"/>
      <c r="P8" s="24"/>
      <c r="Q8" s="25">
        <f>(IF(ISNUMBER(B9),B9,0)+IF(ISNUMBER(E9),E9,0)+IF(ISNUMBER(H9),H9,0)+IF(ISNUMBER(K9),K9,0)+IF(ISNUMBER(N9),N9,0))</f>
        <v>0</v>
      </c>
      <c r="R8" s="26"/>
      <c r="S8" s="27">
        <f>IF(R9=0,0,IF(R9&gt;0,"+ "&amp;TEXT(R9,"[hh]:mm"),"- "&amp;TEXT(ABS(R9),"[hh]:mm")))</f>
        <v>0</v>
      </c>
    </row>
    <row r="9" spans="1:20" ht="12.75" customHeight="1">
      <c r="A9" s="22"/>
      <c r="B9" s="28" t="s">
        <v>16</v>
      </c>
      <c r="C9" s="28"/>
      <c r="D9" s="22"/>
      <c r="E9" s="29"/>
      <c r="F9" s="29"/>
      <c r="G9" s="22"/>
      <c r="H9" s="29"/>
      <c r="I9" s="29"/>
      <c r="J9" s="22"/>
      <c r="K9" s="29"/>
      <c r="L9" s="29"/>
      <c r="M9" s="22"/>
      <c r="N9" s="29"/>
      <c r="O9" s="29"/>
      <c r="P9" s="30"/>
      <c r="Q9" s="25"/>
      <c r="R9" s="31">
        <f>IF(Q8&gt;0,Q8-R$6,0)</f>
        <v>0</v>
      </c>
      <c r="S9" s="27"/>
      <c r="T9" s="32"/>
    </row>
    <row r="10" spans="1:19" ht="12.75" customHeight="1">
      <c r="A10" s="22">
        <f>M8+3</f>
        <v>41890</v>
      </c>
      <c r="B10" s="23" t="s">
        <v>15</v>
      </c>
      <c r="C10" s="23"/>
      <c r="D10" s="22">
        <f>A10+1</f>
        <v>41891</v>
      </c>
      <c r="E10" s="23" t="s">
        <v>15</v>
      </c>
      <c r="F10" s="23"/>
      <c r="G10" s="22">
        <f>D10+1</f>
        <v>41892</v>
      </c>
      <c r="H10" s="23" t="s">
        <v>15</v>
      </c>
      <c r="I10" s="23"/>
      <c r="J10" s="22">
        <f>G10+1</f>
        <v>41893</v>
      </c>
      <c r="K10" s="23" t="s">
        <v>15</v>
      </c>
      <c r="L10" s="23"/>
      <c r="M10" s="22">
        <f>J10+1</f>
        <v>41894</v>
      </c>
      <c r="N10" s="23" t="s">
        <v>15</v>
      </c>
      <c r="O10" s="23"/>
      <c r="P10" s="24"/>
      <c r="Q10" s="25">
        <f>(IF(ISNUMBER(B11),B11,0)+IF(ISNUMBER(E11),E11,0)+IF(ISNUMBER(H11),H11,0)+IF(ISNUMBER(K11),K11,0)+IF(ISNUMBER(N11),N11,0))</f>
        <v>0</v>
      </c>
      <c r="R10" s="33"/>
      <c r="S10" s="27">
        <f aca="true" t="shared" si="0" ref="S10">IF(R11=0,0,IF(R11&gt;0,"+ "&amp;TEXT(R11,"[hh]:mm"),"- "&amp;TEXT(ABS(R11),"[hh]:mm")))</f>
        <v>0</v>
      </c>
    </row>
    <row r="11" spans="1:19" ht="12.75" customHeight="1">
      <c r="A11" s="22"/>
      <c r="B11" s="29"/>
      <c r="C11" s="29"/>
      <c r="D11" s="22"/>
      <c r="E11" s="29"/>
      <c r="F11" s="29"/>
      <c r="G11" s="22"/>
      <c r="H11" s="29"/>
      <c r="I11" s="29"/>
      <c r="J11" s="22"/>
      <c r="K11" s="29"/>
      <c r="L11" s="29"/>
      <c r="M11" s="22"/>
      <c r="N11" s="29"/>
      <c r="O11" s="29"/>
      <c r="P11" s="30"/>
      <c r="Q11" s="25"/>
      <c r="R11" s="31">
        <f>IF(Q10&gt;0,Q10-R$6,0)</f>
        <v>0</v>
      </c>
      <c r="S11" s="27"/>
    </row>
    <row r="12" spans="1:19" ht="12.75" customHeight="1">
      <c r="A12" s="22">
        <f>M10+3</f>
        <v>41897</v>
      </c>
      <c r="B12" s="23" t="s">
        <v>15</v>
      </c>
      <c r="C12" s="23"/>
      <c r="D12" s="22">
        <f>A12+1</f>
        <v>41898</v>
      </c>
      <c r="E12" s="23" t="s">
        <v>15</v>
      </c>
      <c r="F12" s="23"/>
      <c r="G12" s="22">
        <f>D12+1</f>
        <v>41899</v>
      </c>
      <c r="H12" s="23" t="s">
        <v>15</v>
      </c>
      <c r="I12" s="23"/>
      <c r="J12" s="22">
        <f>G12+1</f>
        <v>41900</v>
      </c>
      <c r="K12" s="23" t="s">
        <v>15</v>
      </c>
      <c r="L12" s="23"/>
      <c r="M12" s="22">
        <f>J12+1</f>
        <v>41901</v>
      </c>
      <c r="N12" s="23" t="s">
        <v>15</v>
      </c>
      <c r="O12" s="23"/>
      <c r="P12" s="24"/>
      <c r="Q12" s="25">
        <f>(IF(ISNUMBER(B13),B13,0)+IF(ISNUMBER(E13),E13,0)+IF(ISNUMBER(H13),H13,0)+IF(ISNUMBER(K13),K13,0)+IF(ISNUMBER(N13),N13,0))</f>
        <v>0</v>
      </c>
      <c r="R12" s="33"/>
      <c r="S12" s="27">
        <f aca="true" t="shared" si="1" ref="S12">IF(R13=0,0,IF(R13&gt;0,"+ "&amp;TEXT(R13,"[hh]:mm"),"- "&amp;TEXT(ABS(R13),"[hh]:mm")))</f>
        <v>0</v>
      </c>
    </row>
    <row r="13" spans="1:19" ht="12.75" customHeight="1">
      <c r="A13" s="22"/>
      <c r="B13" s="29"/>
      <c r="C13" s="29"/>
      <c r="D13" s="22"/>
      <c r="E13" s="29"/>
      <c r="F13" s="29"/>
      <c r="G13" s="22"/>
      <c r="H13" s="29"/>
      <c r="I13" s="29"/>
      <c r="J13" s="22"/>
      <c r="K13" s="29"/>
      <c r="L13" s="29"/>
      <c r="M13" s="22"/>
      <c r="N13" s="29"/>
      <c r="O13" s="29"/>
      <c r="P13" s="30"/>
      <c r="Q13" s="25"/>
      <c r="R13" s="31">
        <f>IF(Q12&gt;0,Q12-R$6,0)</f>
        <v>0</v>
      </c>
      <c r="S13" s="27"/>
    </row>
    <row r="14" spans="1:19" ht="12.75" customHeight="1">
      <c r="A14" s="22">
        <f>M12+3</f>
        <v>41904</v>
      </c>
      <c r="B14" s="23" t="s">
        <v>15</v>
      </c>
      <c r="C14" s="23"/>
      <c r="D14" s="22">
        <f>A14+1</f>
        <v>41905</v>
      </c>
      <c r="E14" s="23" t="s">
        <v>15</v>
      </c>
      <c r="F14" s="23"/>
      <c r="G14" s="22">
        <f>D14+1</f>
        <v>41906</v>
      </c>
      <c r="H14" s="23" t="s">
        <v>15</v>
      </c>
      <c r="I14" s="23"/>
      <c r="J14" s="22">
        <f>G14+1</f>
        <v>41907</v>
      </c>
      <c r="K14" s="23" t="s">
        <v>15</v>
      </c>
      <c r="L14" s="23"/>
      <c r="M14" s="22">
        <f>J14+1</f>
        <v>41908</v>
      </c>
      <c r="N14" s="23" t="s">
        <v>15</v>
      </c>
      <c r="O14" s="23"/>
      <c r="P14" s="24"/>
      <c r="Q14" s="25">
        <f>(IF(ISNUMBER(B15),B15,0)+IF(ISNUMBER(E15),E15,0)+IF(ISNUMBER(H15),H15,0)+IF(ISNUMBER(K15),K15,0)+IF(ISNUMBER(N15),N15,0))</f>
        <v>0</v>
      </c>
      <c r="R14" s="33"/>
      <c r="S14" s="27">
        <f aca="true" t="shared" si="2" ref="S14">IF(R15=0,0,IF(R15&gt;0,"+ "&amp;TEXT(R15,"[hh]:mm"),"- "&amp;TEXT(ABS(R15),"[hh]:mm")))</f>
        <v>0</v>
      </c>
    </row>
    <row r="15" spans="1:19" ht="12.75" customHeight="1">
      <c r="A15" s="22"/>
      <c r="B15" s="29"/>
      <c r="C15" s="29"/>
      <c r="D15" s="22"/>
      <c r="E15" s="29"/>
      <c r="F15" s="29"/>
      <c r="G15" s="22"/>
      <c r="H15" s="29"/>
      <c r="I15" s="29"/>
      <c r="J15" s="22"/>
      <c r="K15" s="29"/>
      <c r="L15" s="29"/>
      <c r="M15" s="22"/>
      <c r="N15" s="29"/>
      <c r="O15" s="29"/>
      <c r="P15" s="30"/>
      <c r="Q15" s="25"/>
      <c r="R15" s="31">
        <f>IF(Q14&gt;0,Q14-R$6,0)</f>
        <v>0</v>
      </c>
      <c r="S15" s="27"/>
    </row>
    <row r="16" spans="1:19" ht="12.75" customHeight="1">
      <c r="A16" s="22">
        <f>M14+3</f>
        <v>41911</v>
      </c>
      <c r="B16" s="23" t="s">
        <v>15</v>
      </c>
      <c r="C16" s="23"/>
      <c r="D16" s="22">
        <f>A16+1</f>
        <v>41912</v>
      </c>
      <c r="E16" s="23" t="s">
        <v>15</v>
      </c>
      <c r="F16" s="23"/>
      <c r="G16" s="22">
        <f>D16+1</f>
        <v>41913</v>
      </c>
      <c r="H16" s="23" t="s">
        <v>15</v>
      </c>
      <c r="I16" s="23"/>
      <c r="J16" s="22">
        <f>G16+1</f>
        <v>41914</v>
      </c>
      <c r="K16" s="23" t="s">
        <v>15</v>
      </c>
      <c r="L16" s="23"/>
      <c r="M16" s="22">
        <f>J16+1</f>
        <v>41915</v>
      </c>
      <c r="N16" s="23" t="s">
        <v>15</v>
      </c>
      <c r="O16" s="23"/>
      <c r="P16" s="24"/>
      <c r="Q16" s="25">
        <f>(IF(ISNUMBER(B17),B17,0)+IF(ISNUMBER(E17),E17,0)+IF(ISNUMBER(H17),H17,0)+IF(ISNUMBER(K17),K17,0)+IF(ISNUMBER(N17),N17,0))</f>
        <v>0</v>
      </c>
      <c r="R16" s="33"/>
      <c r="S16" s="27">
        <f aca="true" t="shared" si="3" ref="S16">IF(R17=0,0,IF(R17&gt;0,"+ "&amp;TEXT(R17,"[hh]:mm"),"- "&amp;TEXT(ABS(R17),"[hh]:mm")))</f>
        <v>0</v>
      </c>
    </row>
    <row r="17" spans="1:19" ht="12.75" customHeight="1">
      <c r="A17" s="22"/>
      <c r="B17" s="29"/>
      <c r="C17" s="29"/>
      <c r="D17" s="22"/>
      <c r="E17" s="29"/>
      <c r="F17" s="29"/>
      <c r="G17" s="22"/>
      <c r="H17" s="29"/>
      <c r="I17" s="29"/>
      <c r="J17" s="22"/>
      <c r="K17" s="29"/>
      <c r="L17" s="29"/>
      <c r="M17" s="22"/>
      <c r="N17" s="29"/>
      <c r="O17" s="29"/>
      <c r="P17" s="30"/>
      <c r="Q17" s="25"/>
      <c r="R17" s="31">
        <f>IF(Q16&gt;0,Q16-R$6,0)</f>
        <v>0</v>
      </c>
      <c r="S17" s="27"/>
    </row>
    <row r="18" spans="1:19" ht="12.75" customHeight="1">
      <c r="A18" s="22">
        <f>M16+3</f>
        <v>41918</v>
      </c>
      <c r="B18" s="23" t="s">
        <v>15</v>
      </c>
      <c r="C18" s="23"/>
      <c r="D18" s="22">
        <f>A18+1</f>
        <v>41919</v>
      </c>
      <c r="E18" s="23" t="s">
        <v>15</v>
      </c>
      <c r="F18" s="23"/>
      <c r="G18" s="22">
        <f>D18+1</f>
        <v>41920</v>
      </c>
      <c r="H18" s="23" t="s">
        <v>15</v>
      </c>
      <c r="I18" s="23"/>
      <c r="J18" s="22">
        <f>G18+1</f>
        <v>41921</v>
      </c>
      <c r="K18" s="23" t="s">
        <v>15</v>
      </c>
      <c r="L18" s="23"/>
      <c r="M18" s="22">
        <f>J18+1</f>
        <v>41922</v>
      </c>
      <c r="N18" s="23" t="s">
        <v>15</v>
      </c>
      <c r="O18" s="23"/>
      <c r="P18" s="24"/>
      <c r="Q18" s="25">
        <f>(IF(ISNUMBER(B19),B19,0)+IF(ISNUMBER(E19),E19,0)+IF(ISNUMBER(H19),H19,0)+IF(ISNUMBER(K19),K19,0)+IF(ISNUMBER(N19),N19,0))</f>
        <v>0</v>
      </c>
      <c r="R18" s="33"/>
      <c r="S18" s="27">
        <f aca="true" t="shared" si="4" ref="S18">IF(R19=0,0,IF(R19&gt;0,"+ "&amp;TEXT(R19,"[hh]:mm"),"- "&amp;TEXT(ABS(R19),"[hh]:mm")))</f>
        <v>0</v>
      </c>
    </row>
    <row r="19" spans="1:19" ht="12.75" customHeight="1">
      <c r="A19" s="22"/>
      <c r="B19" s="29"/>
      <c r="C19" s="29"/>
      <c r="D19" s="22"/>
      <c r="E19" s="29"/>
      <c r="F19" s="29"/>
      <c r="G19" s="22"/>
      <c r="H19" s="29"/>
      <c r="I19" s="29"/>
      <c r="J19" s="22"/>
      <c r="K19" s="29"/>
      <c r="L19" s="29"/>
      <c r="M19" s="22"/>
      <c r="N19" s="29"/>
      <c r="O19" s="29"/>
      <c r="P19" s="30"/>
      <c r="Q19" s="25"/>
      <c r="R19" s="31">
        <f>IF(Q18&gt;0,Q18-R$6,0)</f>
        <v>0</v>
      </c>
      <c r="S19" s="27"/>
    </row>
    <row r="20" spans="1:19" ht="12.75" customHeight="1">
      <c r="A20" s="22">
        <f>M18+3</f>
        <v>41925</v>
      </c>
      <c r="B20" s="23" t="s">
        <v>15</v>
      </c>
      <c r="C20" s="23"/>
      <c r="D20" s="22">
        <f>A20+1</f>
        <v>41926</v>
      </c>
      <c r="E20" s="23" t="s">
        <v>15</v>
      </c>
      <c r="F20" s="23"/>
      <c r="G20" s="22">
        <f>D20+1</f>
        <v>41927</v>
      </c>
      <c r="H20" s="23" t="s">
        <v>15</v>
      </c>
      <c r="I20" s="23"/>
      <c r="J20" s="22">
        <f>G20+1</f>
        <v>41928</v>
      </c>
      <c r="K20" s="23" t="s">
        <v>15</v>
      </c>
      <c r="L20" s="23"/>
      <c r="M20" s="22">
        <f>J20+1</f>
        <v>41929</v>
      </c>
      <c r="N20" s="23" t="s">
        <v>15</v>
      </c>
      <c r="O20" s="23"/>
      <c r="P20" s="24"/>
      <c r="Q20" s="25">
        <f>(IF(ISNUMBER(B21),B21,0)+IF(ISNUMBER(E21),E21,0)+IF(ISNUMBER(H21),H21,0)+IF(ISNUMBER(K21),K21,0)+IF(ISNUMBER(N21),N21,0))</f>
        <v>0</v>
      </c>
      <c r="R20" s="33"/>
      <c r="S20" s="27">
        <f aca="true" t="shared" si="5" ref="S20">IF(R21=0,0,IF(R21&gt;0,"+ "&amp;TEXT(R21,"[hh]:mm"),"- "&amp;TEXT(ABS(R21),"[hh]:mm")))</f>
        <v>0</v>
      </c>
    </row>
    <row r="21" spans="1:19" ht="12.75" customHeight="1">
      <c r="A21" s="22"/>
      <c r="B21" s="29"/>
      <c r="C21" s="29"/>
      <c r="D21" s="22"/>
      <c r="E21" s="29"/>
      <c r="F21" s="29"/>
      <c r="G21" s="22"/>
      <c r="H21" s="29"/>
      <c r="I21" s="29"/>
      <c r="J21" s="22"/>
      <c r="K21" s="29"/>
      <c r="L21" s="29"/>
      <c r="M21" s="22"/>
      <c r="N21" s="29"/>
      <c r="O21" s="29"/>
      <c r="P21" s="30"/>
      <c r="Q21" s="25"/>
      <c r="R21" s="31">
        <f>IF(Q20&gt;0,Q20-R$6,0)</f>
        <v>0</v>
      </c>
      <c r="S21" s="27"/>
    </row>
    <row r="22" ht="12.75" customHeight="1">
      <c r="S22" s="34"/>
    </row>
    <row r="23" ht="12.75" customHeight="1">
      <c r="S23" s="34"/>
    </row>
    <row r="24" ht="12.75" customHeight="1">
      <c r="S24" s="34"/>
    </row>
    <row r="25" ht="12.75" customHeight="1">
      <c r="S25" s="34"/>
    </row>
    <row r="26" ht="12.75" customHeight="1">
      <c r="S26" s="34"/>
    </row>
    <row r="27" spans="1:19" ht="60" customHeight="1">
      <c r="A27" s="35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36"/>
      <c r="Q27" s="37" t="s">
        <v>18</v>
      </c>
      <c r="R27" s="38">
        <f>IF(AND((ISNUMBER(R9)),(R9&gt;0)),R9,0)+IF(AND((ISNUMBER(R11)),(R11&gt;0)),R11,0)+IF(AND((ISNUMBER(R13)),(R13&gt;0)),R13,0)+IF(AND((ISNUMBER(R15)),(R15&gt;0)),R15,0)+IF(AND((ISNUMBER(R17)),(R17&gt;0)),R17,0)+IF(AND((ISNUMBER(R19)),(R19&gt;0)),R19,0)+IF(AND((ISNUMBER(R21)),(R21&gt;0)),R21,0)</f>
        <v>0</v>
      </c>
      <c r="S27" s="39">
        <f>IF(R27&lt;=0,0,IF(R27&gt;0,TEXT(R27,"[hh]:mm"),"0"))</f>
        <v>0</v>
      </c>
    </row>
    <row r="28" spans="1:19" ht="12.75" customHeight="1">
      <c r="A28" s="40"/>
      <c r="B28" s="41"/>
      <c r="C28" s="41"/>
      <c r="D28" s="41"/>
      <c r="S28" s="34"/>
    </row>
    <row r="29" spans="1:19" ht="26.25" customHeight="1">
      <c r="A29" s="42"/>
      <c r="B29" s="42"/>
      <c r="C29" s="42"/>
      <c r="D29" s="42"/>
      <c r="E29" s="43"/>
      <c r="F29" s="44"/>
      <c r="G29" s="45"/>
      <c r="H29" s="46"/>
      <c r="I29" s="47"/>
      <c r="J29" s="48"/>
      <c r="K29" s="49"/>
      <c r="L29" s="47"/>
      <c r="M29" s="48"/>
      <c r="N29" s="49"/>
      <c r="O29" s="48"/>
      <c r="P29" s="50"/>
      <c r="Q29" s="51"/>
      <c r="R29" s="52"/>
      <c r="S29" s="53"/>
    </row>
    <row r="30" spans="1:19" ht="12.75" customHeight="1">
      <c r="A30" s="4" t="s">
        <v>19</v>
      </c>
      <c r="S30" s="34"/>
    </row>
    <row r="31" spans="1:19" ht="12.75" customHeight="1">
      <c r="A31" s="54" t="s">
        <v>20</v>
      </c>
      <c r="B31" s="54"/>
      <c r="C31" s="54"/>
      <c r="E31" s="55" t="s">
        <v>21</v>
      </c>
      <c r="F31" s="55" t="s">
        <v>22</v>
      </c>
      <c r="H31" s="55" t="s">
        <v>21</v>
      </c>
      <c r="I31" s="55" t="s">
        <v>22</v>
      </c>
      <c r="K31" s="55" t="s">
        <v>21</v>
      </c>
      <c r="L31" s="55" t="s">
        <v>22</v>
      </c>
      <c r="N31" s="55" t="s">
        <v>21</v>
      </c>
      <c r="O31" s="55" t="s">
        <v>22</v>
      </c>
      <c r="Q31" s="37" t="s">
        <v>23</v>
      </c>
      <c r="R31" s="56">
        <f>SUM(F32,I32,L32,O32)</f>
        <v>0</v>
      </c>
      <c r="S31" s="57" t="str">
        <f>IF(R27=0,"Pas d'heures à récupérer",IF(R31&gt;R27,"Vous tentez de récupérer trop d'heures...",TEXT(R31,"[hh]:mm")))</f>
        <v>Pas d'heures à récupérer</v>
      </c>
    </row>
    <row r="32" spans="1:19" ht="40.5" customHeight="1">
      <c r="A32" s="54"/>
      <c r="B32" s="54"/>
      <c r="C32" s="54"/>
      <c r="E32" s="58"/>
      <c r="F32" s="59"/>
      <c r="G32" s="60"/>
      <c r="H32" s="58"/>
      <c r="I32" s="59"/>
      <c r="J32" s="60"/>
      <c r="K32" s="58"/>
      <c r="L32" s="59"/>
      <c r="M32" s="60"/>
      <c r="N32" s="58"/>
      <c r="O32" s="59"/>
      <c r="Q32" s="37"/>
      <c r="R32" s="56"/>
      <c r="S32" s="57"/>
    </row>
    <row r="33" spans="3:19" ht="12.75" customHeight="1">
      <c r="C33" s="34"/>
      <c r="Q33" s="61"/>
      <c r="S33" s="34"/>
    </row>
    <row r="34" spans="3:19" ht="25.5" customHeight="1">
      <c r="C34" s="34"/>
      <c r="Q34" s="62" t="s">
        <v>24</v>
      </c>
      <c r="R34" s="63">
        <f>R27-R31</f>
        <v>0</v>
      </c>
      <c r="S34" s="64">
        <f>IF(R34&gt;=0,R27-R31,"Erreur de récupération")</f>
        <v>0</v>
      </c>
    </row>
    <row r="36" spans="3:15" ht="12.75" customHeight="1">
      <c r="C36" s="65" t="s">
        <v>25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3:15" ht="12.75" customHeight="1">
      <c r="C37" s="66" t="s">
        <v>26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</sheetData>
  <sheetProtection password="EFA8" sheet="1"/>
  <mergeCells count="142">
    <mergeCell ref="A1:C1"/>
    <mergeCell ref="D1:K1"/>
    <mergeCell ref="Q1:S5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7:N27"/>
    <mergeCell ref="A29:D29"/>
    <mergeCell ref="A31:C32"/>
    <mergeCell ref="Q31:Q32"/>
    <mergeCell ref="R31:R32"/>
    <mergeCell ref="S31:S32"/>
    <mergeCell ref="C36:O36"/>
    <mergeCell ref="C37:O37"/>
  </mergeCells>
  <conditionalFormatting sqref="R9 R11 R13 R15 R17 R19 R21 R27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B8:C8 B10:C10 B12:C12 B14:C14 B16:C16 B18:C18 B20:C20 E8:F8 E10:F10 E12:F12 E14:F14 E16:F16 E18:F18 E20:F20 H8:I8 H10:I10 H12:I12 H14:I14 H16:I16 H18:I18 H20:I20 K8:L8 K10:L10 K12:L12 K14:L14 K16:L16 K18:L18 K20:L20 N8:P8 N10:P10 N12:P12 N14:P14 N16:P16 N18:P18 N20:P20">
    <cfRule type="cellIs" priority="3" dxfId="2" operator="equal" stopIfTrue="1">
      <formula>"école"</formula>
    </cfRule>
  </conditionalFormatting>
  <conditionalFormatting sqref="S8:S21">
    <cfRule type="expression" priority="4" dxfId="0" stopIfTrue="1">
      <formula>IF(R9&gt;0,1,0)</formula>
    </cfRule>
    <cfRule type="expression" priority="5" dxfId="1" stopIfTrue="1">
      <formula>IF(R9&lt;=0,1,0)</formula>
    </cfRule>
  </conditionalFormatting>
  <conditionalFormatting sqref="S27">
    <cfRule type="expression" priority="6" dxfId="0" stopIfTrue="1">
      <formula>IF(R27&gt;0,1,0)</formula>
    </cfRule>
    <cfRule type="expression" priority="7" dxfId="1" stopIfTrue="1">
      <formula>IF(R27&lt;=0,1,0)</formula>
    </cfRule>
  </conditionalFormatting>
  <conditionalFormatting sqref="S31:S32">
    <cfRule type="expression" priority="8" dxfId="0" stopIfTrue="1">
      <formula>IF(R31&gt;R27,1,0)</formula>
    </cfRule>
    <cfRule type="expression" priority="9" dxfId="1" stopIfTrue="1">
      <formula>IF(R31&lt;=R27,1,0)</formula>
    </cfRule>
  </conditionalFormatting>
  <conditionalFormatting sqref="S34">
    <cfRule type="expression" priority="10" dxfId="0" stopIfTrue="1">
      <formula>IF(R34&lt;&gt;0,1,0)</formula>
    </cfRule>
    <cfRule type="expression" priority="11" dxfId="1" stopIfTrue="1">
      <formula>IF(R34=0,1,0)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C9 F9 I9 L9 O9:P9 C11 F11 I11 L11 O11:P11 C13 F13 I13 L13 O13:P13 C15 F15 I15 L15 O15:P15 C17 F17 I17 L17 O17:P17 C19 F19 I19 L19 O19:P19 C21 F21 I21 L21 O21:P21 F29 I29 L29">
      <formula1>0.041666666666666664</formula1>
      <formula2>0.25</formula2>
    </dataValidation>
    <dataValidation type="time" operator="lessThan" allowBlank="1" showErrorMessage="1" errorTitle="Erreur de saisie" error="Soit le format horaire n'est pas respecté, soit l'horaire saisi est ... impossible pour une journée..." sqref="E9 H9 K9 N9 B11 E11 H11 K11 N11 B13 E13 H13 K13 N13 B15 E15 H15 K15 N15 B17 E17 H17 K17 N17 B19 E19 H19 K19 N19 B21 E21 H21 K21 N21">
      <formula1>0.3333217592592593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2 H32 K32 N32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3;Soit le format horaire (hh:mm) n'a pas été respecté" sqref="F32 I32 L32 O32">
      <formula1>0.25</formula1>
    </dataValidation>
  </dataValidations>
  <hyperlinks>
    <hyperlink ref="N2" r:id="rId1" display="snu25@snuipp.fr"/>
    <hyperlink ref="C37" r:id="rId2" display="http://www.legifrance.gouv.fr/affichTexte.do?cidTexte=JORFTEXT000029390985&amp;dateTexte=&amp;categorieLien=id "/>
  </hyperlinks>
  <printOptions horizontalCentered="1"/>
  <pageMargins left="0.39375" right="0.39375" top="0.7875" bottom="0.7875" header="0.5118055555555555" footer="0.5118055555555555"/>
  <pageSetup fitToHeight="1" fitToWidth="1" horizontalDpi="300" verticalDpi="300" orientation="landscape" paperSize="9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D1">
      <selection activeCell="N4" sqref="N4"/>
    </sheetView>
  </sheetViews>
  <sheetFormatPr defaultColWidth="11.421875" defaultRowHeight="12.75" customHeight="1"/>
  <cols>
    <col min="1" max="1" width="5.421875" style="0" customWidth="1"/>
    <col min="2" max="3" width="10.7109375" style="0" customWidth="1"/>
    <col min="4" max="4" width="5.421875" style="0" customWidth="1"/>
    <col min="5" max="6" width="10.7109375" style="0" customWidth="1"/>
    <col min="7" max="7" width="5.421875" style="0" customWidth="1"/>
    <col min="8" max="9" width="10.7109375" style="0" customWidth="1"/>
    <col min="10" max="10" width="5.421875" style="0" customWidth="1"/>
    <col min="11" max="12" width="10.7109375" style="0" customWidth="1"/>
    <col min="13" max="13" width="5.421875" style="0" customWidth="1"/>
    <col min="14" max="15" width="10.7109375" style="0" customWidth="1"/>
    <col min="16" max="16" width="1.7109375" style="0" customWidth="1"/>
    <col min="17" max="17" width="12.421875" style="0" customWidth="1"/>
    <col min="18" max="18" width="0" style="0" hidden="1" customWidth="1"/>
    <col min="19" max="19" width="12.8515625" style="0" customWidth="1"/>
    <col min="20" max="16384" width="10.7109375" style="0" customWidth="1"/>
  </cols>
  <sheetData>
    <row r="1" spans="1:18" ht="15" customHeight="1">
      <c r="A1" s="67" t="s">
        <v>0</v>
      </c>
      <c r="B1" s="67"/>
      <c r="C1" s="67"/>
      <c r="D1" s="68">
        <f>IF(ISBLANK('Période 1'!D1:K1),"",'Période 1'!D1:K1)</f>
      </c>
      <c r="E1" s="68"/>
      <c r="F1" s="68"/>
      <c r="G1" s="68"/>
      <c r="H1" s="68"/>
      <c r="I1" s="68"/>
      <c r="J1" s="68"/>
      <c r="K1" s="68"/>
      <c r="N1" s="4" t="str">
        <f>'Période 1'!N1</f>
        <v>SNUipp-FSU du Doubs</v>
      </c>
      <c r="Q1" s="4"/>
      <c r="R1" s="4"/>
    </row>
    <row r="2" spans="1:18" ht="15" customHeight="1">
      <c r="A2" s="67" t="s">
        <v>2</v>
      </c>
      <c r="B2" s="67"/>
      <c r="C2" s="67"/>
      <c r="D2" s="68">
        <f>IF(ISBLANK('Période 1'!D2:K2),"",'Période 1'!D2:K2)</f>
      </c>
      <c r="E2" s="68"/>
      <c r="F2" s="68"/>
      <c r="G2" s="68"/>
      <c r="H2" s="68"/>
      <c r="I2" s="68"/>
      <c r="J2" s="68"/>
      <c r="K2" s="68"/>
      <c r="N2" s="69" t="str">
        <f>HYPERLINK("mailto:"&amp;'Période 1'!N2,'Période 1'!N2)</f>
        <v>snu25@snuipp.fr</v>
      </c>
      <c r="Q2" s="70"/>
      <c r="R2" s="70"/>
    </row>
    <row r="3" spans="1:14" ht="15" customHeight="1">
      <c r="A3" s="67" t="s">
        <v>4</v>
      </c>
      <c r="B3" s="67"/>
      <c r="C3" s="67"/>
      <c r="D3" s="68">
        <f>IF(ISBLANK('Période 1'!D3:K3),"",'Période 1'!D3:K3)</f>
      </c>
      <c r="E3" s="68"/>
      <c r="F3" s="68"/>
      <c r="G3" s="68"/>
      <c r="H3" s="68"/>
      <c r="I3" s="68"/>
      <c r="J3" s="68"/>
      <c r="K3" s="68"/>
      <c r="N3" s="9" t="str">
        <f>'Période 1'!N3</f>
        <v>03-81-81-20-84</v>
      </c>
    </row>
    <row r="4" spans="1:14" ht="15" customHeight="1">
      <c r="A4" s="67" t="s">
        <v>6</v>
      </c>
      <c r="B4" s="67"/>
      <c r="C4" s="67"/>
      <c r="D4" s="68">
        <f>IF(ISBLANK('Période 1'!D4:K4),"",'Période 1'!D4:K4)</f>
      </c>
      <c r="E4" s="68"/>
      <c r="F4" s="68"/>
      <c r="G4" s="68"/>
      <c r="H4" s="68"/>
      <c r="I4" s="68"/>
      <c r="J4" s="68"/>
      <c r="K4" s="68"/>
      <c r="N4" s="9">
        <f>'Période 1'!N4</f>
        <v>0</v>
      </c>
    </row>
    <row r="5" spans="1:18" ht="12.75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R5" s="63">
        <v>0.25</v>
      </c>
    </row>
    <row r="6" spans="1:19" ht="21" customHeight="1">
      <c r="A6" s="13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5"/>
      <c r="R6" s="71">
        <v>1</v>
      </c>
      <c r="S6" s="15"/>
    </row>
    <row r="7" spans="1:19" s="4" customFormat="1" ht="52.5" customHeight="1">
      <c r="A7" s="18" t="s">
        <v>8</v>
      </c>
      <c r="B7" s="18"/>
      <c r="C7" s="18"/>
      <c r="D7" s="18" t="s">
        <v>9</v>
      </c>
      <c r="E7" s="18"/>
      <c r="F7" s="18"/>
      <c r="G7" s="18" t="s">
        <v>28</v>
      </c>
      <c r="H7" s="18"/>
      <c r="I7" s="18"/>
      <c r="J7" s="18" t="s">
        <v>11</v>
      </c>
      <c r="K7" s="18"/>
      <c r="L7" s="18"/>
      <c r="M7" s="18" t="s">
        <v>12</v>
      </c>
      <c r="N7" s="18"/>
      <c r="O7" s="18"/>
      <c r="P7" s="20"/>
      <c r="Q7" s="19" t="s">
        <v>29</v>
      </c>
      <c r="R7" s="19"/>
      <c r="S7" s="19" t="s">
        <v>30</v>
      </c>
    </row>
    <row r="8" spans="1:19" ht="12.75" customHeight="1">
      <c r="A8" s="22">
        <v>41946</v>
      </c>
      <c r="B8" s="23" t="s">
        <v>15</v>
      </c>
      <c r="C8" s="23"/>
      <c r="D8" s="22">
        <f>A8+1</f>
        <v>41947</v>
      </c>
      <c r="E8" s="23" t="s">
        <v>15</v>
      </c>
      <c r="F8" s="23"/>
      <c r="G8" s="22">
        <f>D8+1</f>
        <v>41948</v>
      </c>
      <c r="H8" s="23" t="s">
        <v>15</v>
      </c>
      <c r="I8" s="23"/>
      <c r="J8" s="22">
        <f>G8+1</f>
        <v>41949</v>
      </c>
      <c r="K8" s="23" t="s">
        <v>15</v>
      </c>
      <c r="L8" s="23"/>
      <c r="M8" s="22">
        <f>J8+1</f>
        <v>41950</v>
      </c>
      <c r="N8" s="23" t="s">
        <v>15</v>
      </c>
      <c r="O8" s="23"/>
      <c r="P8" s="24"/>
      <c r="Q8" s="25">
        <f>(IF(ISNUMBER(B9),B9,0)+IF(ISNUMBER(E9),E9,0)+IF(ISNUMBER(H9),H9,0)+IF(ISNUMBER(K9),K9,0)+IF(ISNUMBER(N9),N9,0))</f>
        <v>0</v>
      </c>
      <c r="R8" s="26"/>
      <c r="S8" s="27">
        <f>IF(R9=0,0,IF(R9&gt;0,"+ "&amp;TEXT(R9,"[hh]:mm"),"- "&amp;TEXT(ABS(R9),"[hh]:mm")))</f>
        <v>0</v>
      </c>
    </row>
    <row r="9" spans="1:19" ht="12.75" customHeight="1">
      <c r="A9" s="22"/>
      <c r="B9" s="29"/>
      <c r="C9" s="29"/>
      <c r="D9" s="22"/>
      <c r="E9" s="29"/>
      <c r="F9" s="29"/>
      <c r="G9" s="22"/>
      <c r="H9" s="29"/>
      <c r="I9" s="29"/>
      <c r="J9" s="22"/>
      <c r="K9" s="29"/>
      <c r="L9" s="29"/>
      <c r="M9" s="22"/>
      <c r="N9" s="29"/>
      <c r="O9" s="29"/>
      <c r="P9" s="30"/>
      <c r="Q9" s="25"/>
      <c r="R9" s="31">
        <f>IF(Q8&gt;0,Q8-R$6,0)</f>
        <v>0</v>
      </c>
      <c r="S9" s="27"/>
    </row>
    <row r="10" spans="1:19" ht="12.75" customHeight="1">
      <c r="A10" s="22">
        <f>M8+3</f>
        <v>41953</v>
      </c>
      <c r="B10" s="23" t="s">
        <v>15</v>
      </c>
      <c r="C10" s="23"/>
      <c r="D10" s="22">
        <f>A10+1</f>
        <v>41954</v>
      </c>
      <c r="E10" s="23" t="s">
        <v>15</v>
      </c>
      <c r="F10" s="23"/>
      <c r="G10" s="22">
        <f>D10+1</f>
        <v>41955</v>
      </c>
      <c r="H10" s="23" t="s">
        <v>15</v>
      </c>
      <c r="I10" s="23"/>
      <c r="J10" s="22">
        <f>G10+1</f>
        <v>41956</v>
      </c>
      <c r="K10" s="23" t="s">
        <v>15</v>
      </c>
      <c r="L10" s="23"/>
      <c r="M10" s="22">
        <f>J10+1</f>
        <v>41957</v>
      </c>
      <c r="N10" s="23" t="s">
        <v>15</v>
      </c>
      <c r="O10" s="23"/>
      <c r="P10" s="24"/>
      <c r="Q10" s="25">
        <f>(IF(ISNUMBER(B11),B11,0)+IF(ISNUMBER(E11),E11,0)+IF(ISNUMBER(H11),H11,0)+IF(ISNUMBER(K11),K11,0)+IF(ISNUMBER(N11),N11,0))</f>
        <v>0</v>
      </c>
      <c r="R10" s="33"/>
      <c r="S10" s="27">
        <f aca="true" t="shared" si="0" ref="S10">IF(R11=0,0,IF(R11&gt;0,"+ "&amp;TEXT(R11,"[hh]:mm"),"- "&amp;TEXT(ABS(R11),"[hh]:mm")))</f>
        <v>0</v>
      </c>
    </row>
    <row r="11" spans="1:19" ht="12.75" customHeight="1">
      <c r="A11" s="22"/>
      <c r="B11" s="29"/>
      <c r="C11" s="29"/>
      <c r="D11" s="22"/>
      <c r="E11" s="72" t="s">
        <v>31</v>
      </c>
      <c r="F11" s="72"/>
      <c r="G11" s="22"/>
      <c r="H11" s="29"/>
      <c r="I11" s="29"/>
      <c r="J11" s="22"/>
      <c r="K11" s="29"/>
      <c r="L11" s="29"/>
      <c r="M11" s="22"/>
      <c r="N11" s="29"/>
      <c r="O11" s="29"/>
      <c r="P11" s="30"/>
      <c r="Q11" s="25"/>
      <c r="R11" s="73">
        <f>IF(Q10&gt;0,Q10-R$6+IF(ISNUMBER(F$29),F$29,R$5),0)</f>
        <v>0</v>
      </c>
      <c r="S11" s="27"/>
    </row>
    <row r="12" spans="1:19" ht="12.75" customHeight="1">
      <c r="A12" s="22">
        <f>M10+3</f>
        <v>41960</v>
      </c>
      <c r="B12" s="23" t="s">
        <v>15</v>
      </c>
      <c r="C12" s="23"/>
      <c r="D12" s="22">
        <f>A12+1</f>
        <v>41961</v>
      </c>
      <c r="E12" s="23" t="s">
        <v>15</v>
      </c>
      <c r="F12" s="23"/>
      <c r="G12" s="22">
        <f>D12+1</f>
        <v>41962</v>
      </c>
      <c r="H12" s="23" t="s">
        <v>15</v>
      </c>
      <c r="I12" s="23"/>
      <c r="J12" s="22">
        <f>G12+1</f>
        <v>41963</v>
      </c>
      <c r="K12" s="23" t="s">
        <v>15</v>
      </c>
      <c r="L12" s="23"/>
      <c r="M12" s="22">
        <f>J12+1</f>
        <v>41964</v>
      </c>
      <c r="N12" s="23" t="s">
        <v>15</v>
      </c>
      <c r="O12" s="23"/>
      <c r="P12" s="24"/>
      <c r="Q12" s="25">
        <f>(IF(ISNUMBER(B13),B13,0)+IF(ISNUMBER(E13),E13,0)+IF(ISNUMBER(H13),H13,0)+IF(ISNUMBER(K13),K13,0)+IF(ISNUMBER(N13),N13,0))</f>
        <v>0</v>
      </c>
      <c r="R12" s="33"/>
      <c r="S12" s="27">
        <f aca="true" t="shared" si="1" ref="S12">IF(R13=0,0,IF(R13&gt;0,"+ "&amp;TEXT(R13,"[hh]:mm"),"- "&amp;TEXT(ABS(R13),"[hh]:mm")))</f>
        <v>0</v>
      </c>
    </row>
    <row r="13" spans="1:19" ht="12.75" customHeight="1">
      <c r="A13" s="22"/>
      <c r="B13" s="29"/>
      <c r="C13" s="29"/>
      <c r="D13" s="22"/>
      <c r="E13" s="29"/>
      <c r="F13" s="29"/>
      <c r="G13" s="22"/>
      <c r="H13" s="29"/>
      <c r="I13" s="29"/>
      <c r="J13" s="22"/>
      <c r="K13" s="29"/>
      <c r="L13" s="29"/>
      <c r="M13" s="22"/>
      <c r="N13" s="29"/>
      <c r="O13" s="29"/>
      <c r="P13" s="30"/>
      <c r="Q13" s="25"/>
      <c r="R13" s="31">
        <f>IF(Q12&gt;0,Q12-R$6,0)</f>
        <v>0</v>
      </c>
      <c r="S13" s="27"/>
    </row>
    <row r="14" spans="1:19" ht="12.75" customHeight="1">
      <c r="A14" s="22">
        <f>M12+3</f>
        <v>41967</v>
      </c>
      <c r="B14" s="23" t="s">
        <v>15</v>
      </c>
      <c r="C14" s="23"/>
      <c r="D14" s="22">
        <f>A14+1</f>
        <v>41968</v>
      </c>
      <c r="E14" s="23" t="s">
        <v>15</v>
      </c>
      <c r="F14" s="23"/>
      <c r="G14" s="22">
        <f>D14+1</f>
        <v>41969</v>
      </c>
      <c r="H14" s="23" t="s">
        <v>15</v>
      </c>
      <c r="I14" s="23"/>
      <c r="J14" s="22">
        <f>G14+1</f>
        <v>41970</v>
      </c>
      <c r="K14" s="23" t="s">
        <v>15</v>
      </c>
      <c r="L14" s="23"/>
      <c r="M14" s="22">
        <f>J14+1</f>
        <v>41971</v>
      </c>
      <c r="N14" s="23" t="s">
        <v>15</v>
      </c>
      <c r="O14" s="23"/>
      <c r="P14" s="24"/>
      <c r="Q14" s="25">
        <f>(IF(ISNUMBER(B15),B15,0)+IF(ISNUMBER(E15),E15,0)+IF(ISNUMBER(H15),H15,0)+IF(ISNUMBER(K15),K15,0)+IF(ISNUMBER(N15),N15,0))</f>
        <v>0</v>
      </c>
      <c r="R14" s="33"/>
      <c r="S14" s="27">
        <f aca="true" t="shared" si="2" ref="S14">IF(R15=0,0,IF(R15&gt;0,"+ "&amp;TEXT(R15,"[hh]:mm"),"- "&amp;TEXT(ABS(R15),"[hh]:mm")))</f>
        <v>0</v>
      </c>
    </row>
    <row r="15" spans="1:19" ht="12.75" customHeight="1">
      <c r="A15" s="22"/>
      <c r="B15" s="29"/>
      <c r="C15" s="29"/>
      <c r="D15" s="22"/>
      <c r="E15" s="29"/>
      <c r="F15" s="29"/>
      <c r="G15" s="22"/>
      <c r="H15" s="29"/>
      <c r="I15" s="29"/>
      <c r="J15" s="22"/>
      <c r="K15" s="29"/>
      <c r="L15" s="29"/>
      <c r="M15" s="22"/>
      <c r="N15" s="29"/>
      <c r="O15" s="29"/>
      <c r="P15" s="30"/>
      <c r="Q15" s="25"/>
      <c r="R15" s="31">
        <f>IF(Q14&gt;0,Q14-R$6,0)</f>
        <v>0</v>
      </c>
      <c r="S15" s="27"/>
    </row>
    <row r="16" spans="1:19" ht="12.75" customHeight="1">
      <c r="A16" s="22">
        <f>M14+3</f>
        <v>41974</v>
      </c>
      <c r="B16" s="23" t="s">
        <v>15</v>
      </c>
      <c r="C16" s="23"/>
      <c r="D16" s="22">
        <f>A16+1</f>
        <v>41975</v>
      </c>
      <c r="E16" s="23" t="s">
        <v>15</v>
      </c>
      <c r="F16" s="23"/>
      <c r="G16" s="22">
        <f>D16+1</f>
        <v>41976</v>
      </c>
      <c r="H16" s="23" t="s">
        <v>15</v>
      </c>
      <c r="I16" s="23"/>
      <c r="J16" s="22">
        <f>G16+1</f>
        <v>41977</v>
      </c>
      <c r="K16" s="23" t="s">
        <v>15</v>
      </c>
      <c r="L16" s="23"/>
      <c r="M16" s="22">
        <f>J16+1</f>
        <v>41978</v>
      </c>
      <c r="N16" s="23" t="s">
        <v>15</v>
      </c>
      <c r="O16" s="23"/>
      <c r="P16" s="24"/>
      <c r="Q16" s="25">
        <f>(IF(ISNUMBER(B17),B17,0)+IF(ISNUMBER(E17),E17,0)+IF(ISNUMBER(H17),H17,0)+IF(ISNUMBER(K17),K17,0)+IF(ISNUMBER(N17),N17,0))</f>
        <v>0</v>
      </c>
      <c r="R16" s="33"/>
      <c r="S16" s="27">
        <f aca="true" t="shared" si="3" ref="S16">IF(R17=0,0,IF(R17&gt;0,"+ "&amp;TEXT(R17,"[hh]:mm"),"- "&amp;TEXT(ABS(R17),"[hh]:mm")))</f>
        <v>0</v>
      </c>
    </row>
    <row r="17" spans="1:19" ht="12.75" customHeight="1">
      <c r="A17" s="22"/>
      <c r="B17" s="29"/>
      <c r="C17" s="29"/>
      <c r="D17" s="22"/>
      <c r="E17" s="29"/>
      <c r="F17" s="29"/>
      <c r="G17" s="22"/>
      <c r="H17" s="29"/>
      <c r="I17" s="29"/>
      <c r="J17" s="22"/>
      <c r="K17" s="29"/>
      <c r="L17" s="29"/>
      <c r="M17" s="22"/>
      <c r="N17" s="29"/>
      <c r="O17" s="29"/>
      <c r="P17" s="30"/>
      <c r="Q17" s="25"/>
      <c r="R17" s="31">
        <f>IF(Q16&gt;0,Q16-R$6,0)</f>
        <v>0</v>
      </c>
      <c r="S17" s="27"/>
    </row>
    <row r="18" spans="1:19" ht="12.75" customHeight="1">
      <c r="A18" s="22">
        <f>M16+3</f>
        <v>41981</v>
      </c>
      <c r="B18" s="23" t="s">
        <v>15</v>
      </c>
      <c r="C18" s="23"/>
      <c r="D18" s="22">
        <f>A18+1</f>
        <v>41982</v>
      </c>
      <c r="E18" s="23" t="s">
        <v>15</v>
      </c>
      <c r="F18" s="23"/>
      <c r="G18" s="22">
        <f>D18+1</f>
        <v>41983</v>
      </c>
      <c r="H18" s="23" t="s">
        <v>15</v>
      </c>
      <c r="I18" s="23"/>
      <c r="J18" s="22">
        <f>G18+1</f>
        <v>41984</v>
      </c>
      <c r="K18" s="23" t="s">
        <v>15</v>
      </c>
      <c r="L18" s="23"/>
      <c r="M18" s="22">
        <f>J18+1</f>
        <v>41985</v>
      </c>
      <c r="N18" s="23" t="s">
        <v>15</v>
      </c>
      <c r="O18" s="23"/>
      <c r="P18" s="24"/>
      <c r="Q18" s="25">
        <f>(IF(ISNUMBER(B19),B19,0)+IF(ISNUMBER(E19),E19,0)+IF(ISNUMBER(H19),H19,0)+IF(ISNUMBER(K19),K19,0)+IF(ISNUMBER(N19),N19,0))</f>
        <v>0</v>
      </c>
      <c r="R18" s="33"/>
      <c r="S18" s="27">
        <f aca="true" t="shared" si="4" ref="S18">IF(R19=0,0,IF(R19&gt;0,"+ "&amp;TEXT(R19,"[hh]:mm"),"- "&amp;TEXT(ABS(R19),"[hh]:mm")))</f>
        <v>0</v>
      </c>
    </row>
    <row r="19" spans="1:19" ht="12.75" customHeight="1">
      <c r="A19" s="22"/>
      <c r="B19" s="29"/>
      <c r="C19" s="29"/>
      <c r="D19" s="22"/>
      <c r="E19" s="29"/>
      <c r="F19" s="29"/>
      <c r="G19" s="22"/>
      <c r="H19" s="29"/>
      <c r="I19" s="29"/>
      <c r="J19" s="22"/>
      <c r="K19" s="29"/>
      <c r="L19" s="29"/>
      <c r="M19" s="22"/>
      <c r="N19" s="29"/>
      <c r="O19" s="29"/>
      <c r="P19" s="30"/>
      <c r="Q19" s="25"/>
      <c r="R19" s="31">
        <f>IF(Q18&gt;0,Q18-R$6,0)</f>
        <v>0</v>
      </c>
      <c r="S19" s="27"/>
    </row>
    <row r="20" spans="1:19" ht="12.75" customHeight="1">
      <c r="A20" s="22">
        <f>M18+3</f>
        <v>41988</v>
      </c>
      <c r="B20" s="23" t="s">
        <v>15</v>
      </c>
      <c r="C20" s="23"/>
      <c r="D20" s="22">
        <f>A20+1</f>
        <v>41989</v>
      </c>
      <c r="E20" s="23" t="s">
        <v>15</v>
      </c>
      <c r="F20" s="23"/>
      <c r="G20" s="22">
        <f>D20+1</f>
        <v>41990</v>
      </c>
      <c r="H20" s="23" t="s">
        <v>15</v>
      </c>
      <c r="I20" s="23"/>
      <c r="J20" s="22">
        <f>G20+1</f>
        <v>41991</v>
      </c>
      <c r="K20" s="23" t="s">
        <v>15</v>
      </c>
      <c r="L20" s="23"/>
      <c r="M20" s="22">
        <f>J20+1</f>
        <v>41992</v>
      </c>
      <c r="N20" s="23" t="s">
        <v>15</v>
      </c>
      <c r="O20" s="23"/>
      <c r="P20" s="24"/>
      <c r="Q20" s="25">
        <f>(IF(ISNUMBER(B21),B21,0)+IF(ISNUMBER(E21),E21,0)+IF(ISNUMBER(H21),H21,0)+IF(ISNUMBER(K21),K21,0)+IF(ISNUMBER(N21),N21,0))</f>
        <v>0</v>
      </c>
      <c r="R20" s="33"/>
      <c r="S20" s="27">
        <f aca="true" t="shared" si="5" ref="S20">IF(R21=0,0,IF(R21&gt;0,"+ "&amp;TEXT(R21,"[hh]:mm"),"- "&amp;TEXT(ABS(R21),"[hh]:mm")))</f>
        <v>0</v>
      </c>
    </row>
    <row r="21" spans="1:19" ht="12.75" customHeight="1">
      <c r="A21" s="22"/>
      <c r="B21" s="29"/>
      <c r="C21" s="29"/>
      <c r="D21" s="22"/>
      <c r="E21" s="29"/>
      <c r="F21" s="29"/>
      <c r="G21" s="22"/>
      <c r="H21" s="29"/>
      <c r="I21" s="29"/>
      <c r="J21" s="22"/>
      <c r="K21" s="29"/>
      <c r="L21" s="29"/>
      <c r="M21" s="22"/>
      <c r="N21" s="29"/>
      <c r="O21" s="29"/>
      <c r="P21" s="30"/>
      <c r="Q21" s="25"/>
      <c r="R21" s="31">
        <f>IF(Q20&gt;0,Q20-R$6,0)</f>
        <v>0</v>
      </c>
      <c r="S21" s="27"/>
    </row>
    <row r="22" ht="12.75" customHeight="1">
      <c r="S22" s="9"/>
    </row>
    <row r="23" ht="12.75" customHeight="1">
      <c r="S23" s="9"/>
    </row>
    <row r="24" ht="12.75" customHeight="1">
      <c r="S24" s="9"/>
    </row>
    <row r="25" ht="12.75" customHeight="1">
      <c r="S25" s="9"/>
    </row>
    <row r="26" ht="12.75" customHeight="1">
      <c r="S26" s="9"/>
    </row>
    <row r="27" spans="1:19" ht="62.25" customHeight="1">
      <c r="A27" s="35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Q27" s="37" t="str">
        <f>'Période 1'!Q27</f>
        <v>Solde 
à récupérer* pour la
période</v>
      </c>
      <c r="R27" s="38">
        <f>IF(AND((ISNUMBER(R9)),(R9&gt;0)),R9,0)+IF(AND((ISNUMBER(R11)),(R11&gt;0)),R11,0)+IF(AND((ISNUMBER(R13)),(R13&gt;0)),R13,0)+IF(AND((ISNUMBER(R15)),(R15&gt;0)),R15,0)+IF(AND((ISNUMBER(R17)),(R17&gt;0)),R17,0)+IF(AND((ISNUMBER(R19)),(R19&gt;0)),R19,0)+IF(AND((ISNUMBER(R21)),(R21&gt;0)),R21,0)</f>
        <v>0</v>
      </c>
      <c r="S27" s="39">
        <f>IF(R27&lt;=0,0,IF(R27&gt;0,TEXT(R27,"[hh]:mm"),"0"))</f>
        <v>0</v>
      </c>
    </row>
    <row r="28" spans="1:19" ht="12.75" customHeight="1">
      <c r="A28" s="40"/>
      <c r="B28" s="41"/>
      <c r="C28" s="41"/>
      <c r="D28" s="41"/>
      <c r="Q28" s="74"/>
      <c r="R28" s="50"/>
      <c r="S28" s="75"/>
    </row>
    <row r="29" spans="1:19" s="77" customFormat="1" ht="33.75" customHeight="1">
      <c r="A29" s="42"/>
      <c r="B29" s="42"/>
      <c r="C29" s="42"/>
      <c r="D29" s="42"/>
      <c r="E29" s="43"/>
      <c r="F29" s="44"/>
      <c r="G29" s="76"/>
      <c r="Q29" s="37" t="s">
        <v>32</v>
      </c>
      <c r="R29" s="78">
        <f>IF('Période 1'!R34&lt;0,'Période 1'!R27,R27+'Période 1'!R27)</f>
        <v>0</v>
      </c>
      <c r="S29" s="64">
        <f>IF(R29=0,0,IF(R29&gt;0,"+ "&amp;TEXT(R29,"[hh]:mm"),"Erreur de récupération"))</f>
        <v>0</v>
      </c>
    </row>
    <row r="30" spans="1:19" ht="12.75" customHeight="1">
      <c r="A30" s="4" t="s">
        <v>19</v>
      </c>
      <c r="S30" s="34"/>
    </row>
    <row r="31" spans="1:19" ht="12.75" customHeight="1">
      <c r="A31" s="54" t="s">
        <v>20</v>
      </c>
      <c r="B31" s="54"/>
      <c r="C31" s="54"/>
      <c r="E31" s="55" t="s">
        <v>21</v>
      </c>
      <c r="F31" s="55" t="s">
        <v>22</v>
      </c>
      <c r="H31" s="55" t="s">
        <v>21</v>
      </c>
      <c r="I31" s="55" t="s">
        <v>22</v>
      </c>
      <c r="K31" s="55" t="s">
        <v>21</v>
      </c>
      <c r="L31" s="55" t="s">
        <v>22</v>
      </c>
      <c r="N31" s="55" t="s">
        <v>21</v>
      </c>
      <c r="O31" s="55" t="s">
        <v>22</v>
      </c>
      <c r="Q31" s="37" t="s">
        <v>23</v>
      </c>
      <c r="R31" s="56">
        <f>SUM(F32,I32,L32,O32)</f>
        <v>0</v>
      </c>
      <c r="S31" s="57" t="str">
        <f>IF(R29=0,"Pas d'heures à récupérer",IF(R31&gt;R29,"Vous tentez de récupérer trop d'heures...",TEXT(R31,"[hh]:mm")))</f>
        <v>Pas d'heures à récupérer</v>
      </c>
    </row>
    <row r="32" spans="1:19" ht="40.5" customHeight="1">
      <c r="A32" s="54"/>
      <c r="B32" s="54"/>
      <c r="C32" s="54"/>
      <c r="E32" s="58"/>
      <c r="F32" s="59"/>
      <c r="G32" s="60"/>
      <c r="H32" s="58"/>
      <c r="I32" s="59"/>
      <c r="J32" s="60"/>
      <c r="K32" s="58"/>
      <c r="L32" s="59"/>
      <c r="M32" s="60"/>
      <c r="N32" s="58"/>
      <c r="O32" s="59"/>
      <c r="Q32" s="37"/>
      <c r="R32" s="56"/>
      <c r="S32" s="57"/>
    </row>
    <row r="33" spans="3:19" ht="12.75" customHeight="1">
      <c r="C33" s="34"/>
      <c r="Q33" s="61"/>
      <c r="S33" s="34"/>
    </row>
    <row r="34" spans="3:19" ht="25.5" customHeight="1">
      <c r="C34" s="34"/>
      <c r="Q34" s="62" t="s">
        <v>24</v>
      </c>
      <c r="R34" s="63">
        <f>'Période 1'!R34+'Période 2'!R27-'Période 2'!R31</f>
        <v>0</v>
      </c>
      <c r="S34" s="64">
        <f>IF(R34&gt;=0,R34,"Erreur de récupération")</f>
        <v>0</v>
      </c>
    </row>
    <row r="36" spans="3:15" ht="12.75" customHeight="1">
      <c r="C36" s="79" t="str">
        <f>'Période 1'!C36</f>
        <v>Solde à récupérer* : voir le Décret n° 2014-942 du 20 août 2014 relatif aux obligations de service des personnels enseignants du premier degré :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3:15" ht="12.75" customHeight="1">
      <c r="C37" s="66" t="str">
        <f>HYPERLINK('Période 1'!C37,'Période 1'!C37)</f>
        <v>http://www.legifrance.gouv.fr/affichTexte.do?cidTexte=JORFTEXT000029390985&amp;dateTexte=&amp;categorieLien=id 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</sheetData>
  <sheetProtection password="EFA8" sheet="1"/>
  <mergeCells count="141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7:N27"/>
    <mergeCell ref="A29:D29"/>
    <mergeCell ref="A31:C32"/>
    <mergeCell ref="Q31:Q32"/>
    <mergeCell ref="R31:R32"/>
    <mergeCell ref="S31:S32"/>
    <mergeCell ref="C36:O36"/>
    <mergeCell ref="C37:O37"/>
  </mergeCells>
  <conditionalFormatting sqref="R9 R11 R13 R15 R17 R19 R21 R27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B8:C8 B10:C10 B12:C12 B14:C14 B16:C16 B18:C18 B20:C20 E8:F8 E10:F10 E12:F12 E14:F14 E16:F16 E18:F18 E20:F20 H8:I8 H10:I10 H12:I12 H14:I14 H16:I16 H18:I18 H20:I20 K8:L8 K10:L10 K12:L12 K14:L14 K16:L16 K18:L18 K20:L20 N8:P8 N10:P10 N12:P12 N14:P14 N16:P16 N18:P18 N20:P20">
    <cfRule type="cellIs" priority="3" dxfId="2" operator="equal" stopIfTrue="1">
      <formula>"école"</formula>
    </cfRule>
  </conditionalFormatting>
  <conditionalFormatting sqref="S8:S21">
    <cfRule type="expression" priority="4" dxfId="0" stopIfTrue="1">
      <formula>IF(R9&gt;0,1,0)</formula>
    </cfRule>
    <cfRule type="expression" priority="5" dxfId="1" stopIfTrue="1">
      <formula>IF(R9&lt;=0,1,0)</formula>
    </cfRule>
  </conditionalFormatting>
  <conditionalFormatting sqref="R29">
    <cfRule type="cellIs" priority="6" dxfId="0" operator="greaterThan" stopIfTrue="1">
      <formula>0</formula>
    </cfRule>
    <cfRule type="cellIs" priority="7" dxfId="1" operator="lessThanOrEqual" stopIfTrue="1">
      <formula>0</formula>
    </cfRule>
  </conditionalFormatting>
  <conditionalFormatting sqref="S27">
    <cfRule type="expression" priority="8" dxfId="0" stopIfTrue="1">
      <formula>IF(R27&gt;0,1,0)</formula>
    </cfRule>
    <cfRule type="expression" priority="9" dxfId="1" stopIfTrue="1">
      <formula>IF(R27&lt;=0,1,0)</formula>
    </cfRule>
  </conditionalFormatting>
  <conditionalFormatting sqref="S29">
    <cfRule type="expression" priority="10" dxfId="0" stopIfTrue="1">
      <formula>IF(R29&gt;0,1,0)</formula>
    </cfRule>
    <cfRule type="cellIs" priority="11" dxfId="0" operator="equal" stopIfTrue="1">
      <formula>"Erreur de récupération"</formula>
    </cfRule>
    <cfRule type="expression" priority="12" dxfId="1" stopIfTrue="1">
      <formula>IF(R29&lt;=0,1,0)</formula>
    </cfRule>
  </conditionalFormatting>
  <conditionalFormatting sqref="S31:S32">
    <cfRule type="expression" priority="13" dxfId="0" stopIfTrue="1">
      <formula>IF(R31&gt;R29,1,0)</formula>
    </cfRule>
    <cfRule type="expression" priority="14" dxfId="1" stopIfTrue="1">
      <formula>IF(R31&lt;=R29,1,0)</formula>
    </cfRule>
  </conditionalFormatting>
  <conditionalFormatting sqref="S34">
    <cfRule type="expression" priority="15" dxfId="0" stopIfTrue="1">
      <formula>IF(R34&lt;&gt;0,1,0)</formula>
    </cfRule>
    <cfRule type="expression" priority="16" dxfId="1" stopIfTrue="1">
      <formula>IF(R34=0,1,0)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B9:C9 E9:F9 H9:I9 K9:L9 N9:P9 B11 F11 H11:I11 K11:L11 N11:P11 B13:C13 E13:F13 H13:I13 K13:L13 N13:P13 B15:C15 E15:F15 H15:I15 K15:L15 N15:P15 B17:C17 E17:F17 H17:I17 K17:L17 N17:P17 B19:C19 E19:F19 H19:I19 K19:L19 N19:P19 B21:C21 E21:F21 H21:I21 K21:L21 N21:P21 F29">
      <formula1>0.041666666666666664</formula1>
      <formula2>0.25</formula2>
    </dataValidation>
    <dataValidation type="time" operator="lessThan" allowBlank="1" showErrorMessage="1" errorTitle="Erreur de saisie" error="Soit le format horaire n'est pas respecté, soit l'horaire saisi est ... impossible pour une journée..." sqref="C11">
      <formula1>0.3333217592592593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2 H32 K32 N32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3;Soit le format horaire (hh:mm) n'a pas été respecté" sqref="F32 I32 L32 O32">
      <formula1>0.25</formula1>
    </dataValidation>
  </dataValidations>
  <printOptions/>
  <pageMargins left="0.39375" right="0.39375" top="0.7875" bottom="0.7875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workbookViewId="0" topLeftCell="A1">
      <selection activeCell="R1" sqref="R1"/>
    </sheetView>
  </sheetViews>
  <sheetFormatPr defaultColWidth="11.421875" defaultRowHeight="12.75" customHeight="1"/>
  <cols>
    <col min="1" max="1" width="5.421875" style="0" customWidth="1"/>
    <col min="2" max="3" width="10.7109375" style="0" customWidth="1"/>
    <col min="4" max="4" width="5.421875" style="0" customWidth="1"/>
    <col min="5" max="6" width="10.7109375" style="0" customWidth="1"/>
    <col min="7" max="7" width="5.421875" style="0" customWidth="1"/>
    <col min="8" max="9" width="10.7109375" style="0" customWidth="1"/>
    <col min="10" max="10" width="5.421875" style="0" customWidth="1"/>
    <col min="11" max="12" width="10.7109375" style="0" customWidth="1"/>
    <col min="13" max="13" width="5.421875" style="0" customWidth="1"/>
    <col min="14" max="15" width="10.7109375" style="0" customWidth="1"/>
    <col min="16" max="16" width="1.7109375" style="0" customWidth="1"/>
    <col min="17" max="17" width="12.421875" style="0" customWidth="1"/>
    <col min="18" max="18" width="0" style="0" hidden="1" customWidth="1"/>
    <col min="19" max="19" width="12.8515625" style="0" customWidth="1"/>
    <col min="20" max="16384" width="10.7109375" style="0" customWidth="1"/>
  </cols>
  <sheetData>
    <row r="1" spans="1:18" ht="15" customHeight="1">
      <c r="A1" s="67" t="s">
        <v>0</v>
      </c>
      <c r="B1" s="67"/>
      <c r="C1" s="67"/>
      <c r="D1" s="68">
        <f>IF(ISBLANK('Période 1'!D1:K1),"",'Période 1'!D1:K1)</f>
      </c>
      <c r="E1" s="68"/>
      <c r="F1" s="68"/>
      <c r="G1" s="68"/>
      <c r="H1" s="68"/>
      <c r="I1" s="68"/>
      <c r="J1" s="68"/>
      <c r="K1" s="68"/>
      <c r="N1" s="4" t="str">
        <f>'Période 1'!N1</f>
        <v>SNUipp-FSU du Doubs</v>
      </c>
      <c r="Q1" s="4"/>
      <c r="R1" s="4"/>
    </row>
    <row r="2" spans="1:18" ht="15" customHeight="1">
      <c r="A2" s="67" t="s">
        <v>2</v>
      </c>
      <c r="B2" s="67"/>
      <c r="C2" s="67"/>
      <c r="D2" s="68">
        <f>IF(ISBLANK('Période 1'!D2:K2),"",'Période 1'!D2:K2)</f>
      </c>
      <c r="E2" s="68"/>
      <c r="F2" s="68"/>
      <c r="G2" s="68"/>
      <c r="H2" s="68"/>
      <c r="I2" s="68"/>
      <c r="J2" s="68"/>
      <c r="K2" s="68"/>
      <c r="N2" s="70" t="str">
        <f>HYPERLINK("mailto:"&amp;'Période 2'!N2,'Période 2'!N2)</f>
        <v>snu25@snuipp.fr</v>
      </c>
      <c r="Q2" s="70"/>
      <c r="R2" s="70"/>
    </row>
    <row r="3" spans="1:14" ht="15" customHeight="1">
      <c r="A3" s="67" t="s">
        <v>4</v>
      </c>
      <c r="B3" s="67"/>
      <c r="C3" s="67"/>
      <c r="D3" s="68">
        <f>IF(ISBLANK('Période 1'!D3:K3),"",'Période 1'!D3:K3)</f>
      </c>
      <c r="E3" s="68"/>
      <c r="F3" s="68"/>
      <c r="G3" s="68"/>
      <c r="H3" s="68"/>
      <c r="I3" s="68"/>
      <c r="J3" s="68"/>
      <c r="K3" s="68"/>
      <c r="N3" s="9" t="str">
        <f>'Période 1'!N3</f>
        <v>03-81-81-20-84</v>
      </c>
    </row>
    <row r="4" spans="1:14" ht="15" customHeight="1">
      <c r="A4" s="67" t="s">
        <v>6</v>
      </c>
      <c r="B4" s="67"/>
      <c r="C4" s="67"/>
      <c r="D4" s="68">
        <f>IF(ISBLANK('Période 1'!D4:K4),"",'Période 1'!D4:K4)</f>
      </c>
      <c r="E4" s="68"/>
      <c r="F4" s="68"/>
      <c r="G4" s="68"/>
      <c r="H4" s="68"/>
      <c r="I4" s="68"/>
      <c r="J4" s="68"/>
      <c r="K4" s="68"/>
      <c r="N4" s="9">
        <f>'Période 1'!N4</f>
        <v>0</v>
      </c>
    </row>
    <row r="5" spans="1:11" ht="12.75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</row>
    <row r="6" spans="1:19" ht="21" customHeight="1">
      <c r="A6" s="13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5"/>
      <c r="R6" s="71">
        <v>1</v>
      </c>
      <c r="S6" s="15"/>
    </row>
    <row r="7" spans="1:19" s="4" customFormat="1" ht="52.5" customHeight="1">
      <c r="A7" s="18" t="s">
        <v>8</v>
      </c>
      <c r="B7" s="18"/>
      <c r="C7" s="18"/>
      <c r="D7" s="18" t="s">
        <v>9</v>
      </c>
      <c r="E7" s="18"/>
      <c r="F7" s="18"/>
      <c r="G7" s="18" t="s">
        <v>28</v>
      </c>
      <c r="H7" s="18"/>
      <c r="I7" s="18"/>
      <c r="J7" s="18" t="s">
        <v>11</v>
      </c>
      <c r="K7" s="18"/>
      <c r="L7" s="18"/>
      <c r="M7" s="18" t="s">
        <v>12</v>
      </c>
      <c r="N7" s="18"/>
      <c r="O7" s="18"/>
      <c r="P7" s="20"/>
      <c r="Q7" s="19" t="s">
        <v>13</v>
      </c>
      <c r="R7" s="19"/>
      <c r="S7" s="19" t="s">
        <v>14</v>
      </c>
    </row>
    <row r="8" spans="1:19" ht="12.75" customHeight="1">
      <c r="A8" s="22">
        <v>42009</v>
      </c>
      <c r="B8" s="23" t="s">
        <v>15</v>
      </c>
      <c r="C8" s="23"/>
      <c r="D8" s="22">
        <f>A8+1</f>
        <v>42010</v>
      </c>
      <c r="E8" s="23" t="s">
        <v>15</v>
      </c>
      <c r="F8" s="23"/>
      <c r="G8" s="22">
        <f>D8+1</f>
        <v>42011</v>
      </c>
      <c r="H8" s="23" t="s">
        <v>15</v>
      </c>
      <c r="I8" s="23"/>
      <c r="J8" s="22">
        <f>G8+1</f>
        <v>42012</v>
      </c>
      <c r="K8" s="23" t="s">
        <v>15</v>
      </c>
      <c r="L8" s="23"/>
      <c r="M8" s="22">
        <f>J8+1</f>
        <v>42013</v>
      </c>
      <c r="N8" s="23" t="s">
        <v>15</v>
      </c>
      <c r="O8" s="23"/>
      <c r="P8" s="24"/>
      <c r="Q8" s="25">
        <f>(IF(ISNUMBER(B9),B9,0)+IF(ISNUMBER(E9),E9,0)+IF(ISNUMBER(H9),H9,0)+IF(ISNUMBER(K9),K9,0)+IF(ISNUMBER(N9),N9,0))</f>
        <v>0</v>
      </c>
      <c r="R8" s="26"/>
      <c r="S8" s="27">
        <f>IF(R9=0,0,IF(R9&gt;0,"+ "&amp;TEXT(R9,"[hh]:mm"),"- "&amp;TEXT(ABS(R9),"[hh]:mm")))</f>
        <v>0</v>
      </c>
    </row>
    <row r="9" spans="1:19" ht="12.75" customHeight="1">
      <c r="A9" s="22"/>
      <c r="B9" s="29"/>
      <c r="C9" s="29"/>
      <c r="D9" s="22"/>
      <c r="E9" s="29"/>
      <c r="F9" s="29"/>
      <c r="G9" s="22"/>
      <c r="H9" s="29"/>
      <c r="I9" s="29"/>
      <c r="J9" s="22"/>
      <c r="K9" s="29"/>
      <c r="L9" s="29"/>
      <c r="M9" s="22"/>
      <c r="N9" s="29"/>
      <c r="O9" s="29"/>
      <c r="P9" s="30"/>
      <c r="Q9" s="25"/>
      <c r="R9" s="31">
        <f>IF(Q8&gt;0,Q8-R$6,0)</f>
        <v>0</v>
      </c>
      <c r="S9" s="27"/>
    </row>
    <row r="10" spans="1:19" ht="12.75" customHeight="1">
      <c r="A10" s="22">
        <f>M8+3</f>
        <v>42016</v>
      </c>
      <c r="B10" s="23" t="s">
        <v>15</v>
      </c>
      <c r="C10" s="23"/>
      <c r="D10" s="22">
        <f>A10+1</f>
        <v>42017</v>
      </c>
      <c r="E10" s="23" t="s">
        <v>15</v>
      </c>
      <c r="F10" s="23"/>
      <c r="G10" s="22">
        <f>D10+1</f>
        <v>42018</v>
      </c>
      <c r="H10" s="23" t="s">
        <v>15</v>
      </c>
      <c r="I10" s="23"/>
      <c r="J10" s="22">
        <f>G10+1</f>
        <v>42019</v>
      </c>
      <c r="K10" s="23" t="s">
        <v>15</v>
      </c>
      <c r="L10" s="23"/>
      <c r="M10" s="22">
        <f>J10+1</f>
        <v>42020</v>
      </c>
      <c r="N10" s="23" t="s">
        <v>15</v>
      </c>
      <c r="O10" s="23"/>
      <c r="P10" s="24"/>
      <c r="Q10" s="25">
        <f>(IF(ISNUMBER(B11),B11,0)+IF(ISNUMBER(E11),E11,0)+IF(ISNUMBER(H11),H11,0)+IF(ISNUMBER(K11),K11,0)+IF(ISNUMBER(N11),N11,0))</f>
        <v>0</v>
      </c>
      <c r="R10" s="33"/>
      <c r="S10" s="27">
        <f aca="true" t="shared" si="0" ref="S10">IF(R11=0,0,IF(R11&gt;0,"+ "&amp;TEXT(R11,"[hh]:mm"),"- "&amp;TEXT(ABS(R11),"[hh]:mm")))</f>
        <v>0</v>
      </c>
    </row>
    <row r="11" spans="1:19" ht="12.75" customHeight="1">
      <c r="A11" s="22"/>
      <c r="B11" s="29"/>
      <c r="C11" s="29"/>
      <c r="D11" s="22"/>
      <c r="E11" s="29"/>
      <c r="F11" s="29"/>
      <c r="G11" s="22"/>
      <c r="H11" s="29"/>
      <c r="I11" s="29"/>
      <c r="J11" s="22"/>
      <c r="K11" s="29"/>
      <c r="L11" s="29"/>
      <c r="M11" s="22"/>
      <c r="N11" s="29"/>
      <c r="O11" s="29"/>
      <c r="P11" s="30"/>
      <c r="Q11" s="25"/>
      <c r="R11" s="31">
        <f>IF(Q10&gt;0,Q10-R$6,0)</f>
        <v>0</v>
      </c>
      <c r="S11" s="27"/>
    </row>
    <row r="12" spans="1:19" ht="12.75" customHeight="1">
      <c r="A12" s="22">
        <f>M10+3</f>
        <v>42023</v>
      </c>
      <c r="B12" s="23" t="s">
        <v>15</v>
      </c>
      <c r="C12" s="23"/>
      <c r="D12" s="22">
        <f>A12+1</f>
        <v>42024</v>
      </c>
      <c r="E12" s="23" t="s">
        <v>15</v>
      </c>
      <c r="F12" s="23"/>
      <c r="G12" s="22">
        <f>D12+1</f>
        <v>42025</v>
      </c>
      <c r="H12" s="23" t="s">
        <v>15</v>
      </c>
      <c r="I12" s="23"/>
      <c r="J12" s="22">
        <f>G12+1</f>
        <v>42026</v>
      </c>
      <c r="K12" s="23" t="s">
        <v>15</v>
      </c>
      <c r="L12" s="23"/>
      <c r="M12" s="22">
        <f>J12+1</f>
        <v>42027</v>
      </c>
      <c r="N12" s="23" t="s">
        <v>15</v>
      </c>
      <c r="O12" s="23"/>
      <c r="P12" s="24"/>
      <c r="Q12" s="25">
        <f>(IF(ISNUMBER(B13),B13,0)+IF(ISNUMBER(E13),E13,0)+IF(ISNUMBER(H13),H13,0)+IF(ISNUMBER(K13),K13,0)+IF(ISNUMBER(N13),N13,0))</f>
        <v>0</v>
      </c>
      <c r="R12" s="33"/>
      <c r="S12" s="27">
        <f aca="true" t="shared" si="1" ref="S12">IF(R13=0,0,IF(R13&gt;0,"+ "&amp;TEXT(R13,"[hh]:mm"),"- "&amp;TEXT(ABS(R13),"[hh]:mm")))</f>
        <v>0</v>
      </c>
    </row>
    <row r="13" spans="1:19" ht="12.75" customHeight="1">
      <c r="A13" s="22"/>
      <c r="B13" s="29"/>
      <c r="C13" s="29"/>
      <c r="D13" s="22"/>
      <c r="E13" s="29"/>
      <c r="F13" s="29"/>
      <c r="G13" s="22"/>
      <c r="H13" s="29"/>
      <c r="I13" s="29"/>
      <c r="J13" s="22"/>
      <c r="K13" s="29"/>
      <c r="L13" s="29"/>
      <c r="M13" s="22"/>
      <c r="N13" s="29"/>
      <c r="O13" s="29"/>
      <c r="P13" s="30"/>
      <c r="Q13" s="25"/>
      <c r="R13" s="31">
        <f>IF(Q12&gt;0,Q12-R$6,0)</f>
        <v>0</v>
      </c>
      <c r="S13" s="27"/>
    </row>
    <row r="14" spans="1:19" ht="12.75" customHeight="1">
      <c r="A14" s="22">
        <f>M12+3</f>
        <v>42030</v>
      </c>
      <c r="B14" s="23" t="s">
        <v>15</v>
      </c>
      <c r="C14" s="23"/>
      <c r="D14" s="22">
        <f>A14+1</f>
        <v>42031</v>
      </c>
      <c r="E14" s="23" t="s">
        <v>15</v>
      </c>
      <c r="F14" s="23"/>
      <c r="G14" s="22">
        <f>D14+1</f>
        <v>42032</v>
      </c>
      <c r="H14" s="23" t="s">
        <v>15</v>
      </c>
      <c r="I14" s="23"/>
      <c r="J14" s="22">
        <f>G14+1</f>
        <v>42033</v>
      </c>
      <c r="K14" s="23" t="s">
        <v>15</v>
      </c>
      <c r="L14" s="23"/>
      <c r="M14" s="22">
        <f>J14+1</f>
        <v>42034</v>
      </c>
      <c r="N14" s="23" t="s">
        <v>15</v>
      </c>
      <c r="O14" s="23"/>
      <c r="P14" s="24"/>
      <c r="Q14" s="25">
        <f>(IF(ISNUMBER(B15),B15,0)+IF(ISNUMBER(E15),E15,0)+IF(ISNUMBER(H15),H15,0)+IF(ISNUMBER(K15),K15,0)+IF(ISNUMBER(N15),N15,0))</f>
        <v>0</v>
      </c>
      <c r="R14" s="33"/>
      <c r="S14" s="27">
        <f aca="true" t="shared" si="2" ref="S14">IF(R15=0,0,IF(R15&gt;0,"+ "&amp;TEXT(R15,"[hh]:mm"),"- "&amp;TEXT(ABS(R15),"[hh]:mm")))</f>
        <v>0</v>
      </c>
    </row>
    <row r="15" spans="1:19" ht="12.75" customHeight="1">
      <c r="A15" s="22"/>
      <c r="B15" s="29"/>
      <c r="C15" s="29"/>
      <c r="D15" s="22"/>
      <c r="E15" s="29"/>
      <c r="F15" s="29"/>
      <c r="G15" s="22"/>
      <c r="H15" s="29"/>
      <c r="I15" s="29"/>
      <c r="J15" s="22"/>
      <c r="K15" s="29"/>
      <c r="L15" s="29"/>
      <c r="M15" s="22"/>
      <c r="N15" s="29"/>
      <c r="O15" s="29"/>
      <c r="P15" s="30"/>
      <c r="Q15" s="25"/>
      <c r="R15" s="31">
        <f>IF(Q14&gt;0,Q14-R$6,0)</f>
        <v>0</v>
      </c>
      <c r="S15" s="27"/>
    </row>
    <row r="16" spans="1:19" ht="12.75" customHeight="1">
      <c r="A16" s="22">
        <f>M14+3</f>
        <v>42037</v>
      </c>
      <c r="B16" s="23" t="s">
        <v>15</v>
      </c>
      <c r="C16" s="23"/>
      <c r="D16" s="22">
        <f>A16+1</f>
        <v>42038</v>
      </c>
      <c r="E16" s="23" t="s">
        <v>15</v>
      </c>
      <c r="F16" s="23"/>
      <c r="G16" s="22">
        <f>D16+1</f>
        <v>42039</v>
      </c>
      <c r="H16" s="23" t="s">
        <v>15</v>
      </c>
      <c r="I16" s="23"/>
      <c r="J16" s="22">
        <f>G16+1</f>
        <v>42040</v>
      </c>
      <c r="K16" s="23" t="s">
        <v>15</v>
      </c>
      <c r="L16" s="23"/>
      <c r="M16" s="22">
        <f>J16+1</f>
        <v>42041</v>
      </c>
      <c r="N16" s="23" t="s">
        <v>15</v>
      </c>
      <c r="O16" s="23"/>
      <c r="P16" s="24"/>
      <c r="Q16" s="25">
        <f>(IF(ISNUMBER(B17),B17,0)+IF(ISNUMBER(E17),E17,0)+IF(ISNUMBER(H17),H17,0)+IF(ISNUMBER(K17),K17,0)+IF(ISNUMBER(N17),N17,0))</f>
        <v>0</v>
      </c>
      <c r="R16" s="33"/>
      <c r="S16" s="27">
        <f aca="true" t="shared" si="3" ref="S16">IF(R17=0,0,IF(R17&gt;0,"+ "&amp;TEXT(R17,"[hh]:mm"),"- "&amp;TEXT(ABS(R17),"[hh]:mm")))</f>
        <v>0</v>
      </c>
    </row>
    <row r="17" spans="1:19" ht="12.75" customHeight="1">
      <c r="A17" s="22"/>
      <c r="B17" s="29"/>
      <c r="C17" s="29"/>
      <c r="D17" s="22"/>
      <c r="E17" s="29"/>
      <c r="F17" s="29"/>
      <c r="G17" s="22"/>
      <c r="H17" s="29"/>
      <c r="I17" s="29"/>
      <c r="J17" s="22"/>
      <c r="K17" s="29"/>
      <c r="L17" s="29"/>
      <c r="M17" s="22"/>
      <c r="N17" s="29"/>
      <c r="O17" s="29"/>
      <c r="P17" s="30"/>
      <c r="Q17" s="25"/>
      <c r="R17" s="31">
        <f>IF(Q16&gt;0,Q16-R$6,0)</f>
        <v>0</v>
      </c>
      <c r="S17" s="27"/>
    </row>
    <row r="18" spans="1:19" ht="12.75" customHeight="1">
      <c r="A18" s="22">
        <f>M16+3</f>
        <v>42044</v>
      </c>
      <c r="B18" s="23" t="s">
        <v>15</v>
      </c>
      <c r="C18" s="23"/>
      <c r="D18" s="22">
        <f>A18+1</f>
        <v>42045</v>
      </c>
      <c r="E18" s="23" t="s">
        <v>15</v>
      </c>
      <c r="F18" s="23"/>
      <c r="G18" s="22">
        <f>D18+1</f>
        <v>42046</v>
      </c>
      <c r="H18" s="23" t="s">
        <v>15</v>
      </c>
      <c r="I18" s="23"/>
      <c r="J18" s="22">
        <f>G18+1</f>
        <v>42047</v>
      </c>
      <c r="K18" s="23" t="s">
        <v>15</v>
      </c>
      <c r="L18" s="23"/>
      <c r="M18" s="22">
        <f>J18+1</f>
        <v>42048</v>
      </c>
      <c r="N18" s="23" t="s">
        <v>15</v>
      </c>
      <c r="O18" s="23"/>
      <c r="P18" s="24"/>
      <c r="Q18" s="25">
        <f>(IF(ISNUMBER(B19),B19,0)+IF(ISNUMBER(E19),E19,0)+IF(ISNUMBER(H19),H19,0)+IF(ISNUMBER(K19),K19,0)+IF(ISNUMBER(N19),N19,0))</f>
        <v>0</v>
      </c>
      <c r="R18" s="33"/>
      <c r="S18" s="27">
        <f aca="true" t="shared" si="4" ref="S18">IF(R19=0,0,IF(R19&gt;0,"+ "&amp;TEXT(R19,"[hh]:mm"),"- "&amp;TEXT(ABS(R19),"[hh]:mm")))</f>
        <v>0</v>
      </c>
    </row>
    <row r="19" spans="1:19" ht="12.75" customHeight="1">
      <c r="A19" s="22"/>
      <c r="B19" s="29"/>
      <c r="C19" s="29"/>
      <c r="D19" s="22"/>
      <c r="E19" s="29"/>
      <c r="F19" s="29"/>
      <c r="G19" s="22"/>
      <c r="H19" s="29"/>
      <c r="I19" s="29"/>
      <c r="J19" s="22"/>
      <c r="K19" s="29"/>
      <c r="L19" s="29"/>
      <c r="M19" s="22"/>
      <c r="N19" s="29"/>
      <c r="O19" s="29"/>
      <c r="P19" s="30"/>
      <c r="Q19" s="25"/>
      <c r="R19" s="31">
        <f>IF(Q18&gt;0,Q18-R$6,0)</f>
        <v>0</v>
      </c>
      <c r="S19" s="27"/>
    </row>
    <row r="20" spans="1:19" ht="12.75" customHeight="1">
      <c r="A20" s="22">
        <f>M18+3</f>
        <v>42051</v>
      </c>
      <c r="B20" s="23" t="s">
        <v>15</v>
      </c>
      <c r="C20" s="23"/>
      <c r="D20" s="22">
        <f>A20+1</f>
        <v>42052</v>
      </c>
      <c r="E20" s="23" t="s">
        <v>15</v>
      </c>
      <c r="F20" s="23"/>
      <c r="G20" s="22">
        <f>D20+1</f>
        <v>42053</v>
      </c>
      <c r="H20" s="23" t="s">
        <v>15</v>
      </c>
      <c r="I20" s="23"/>
      <c r="J20" s="22">
        <f>G20+1</f>
        <v>42054</v>
      </c>
      <c r="K20" s="23" t="s">
        <v>15</v>
      </c>
      <c r="L20" s="23"/>
      <c r="M20" s="22">
        <f>J20+1</f>
        <v>42055</v>
      </c>
      <c r="N20" s="23" t="s">
        <v>15</v>
      </c>
      <c r="O20" s="23"/>
      <c r="P20" s="24"/>
      <c r="Q20" s="25">
        <f>(IF(ISNUMBER(B21),B21,0)+IF(ISNUMBER(E21),E21,0)+IF(ISNUMBER(H21),H21,0)+IF(ISNUMBER(K21),K21,0)+IF(ISNUMBER(N21),N21,0))</f>
        <v>0</v>
      </c>
      <c r="R20" s="33"/>
      <c r="S20" s="27">
        <f aca="true" t="shared" si="5" ref="S20">IF(R21=0,0,IF(R21&gt;0,"+ "&amp;TEXT(R21,"[hh]:mm"),"- "&amp;TEXT(ABS(R21),"[hh]:mm")))</f>
        <v>0</v>
      </c>
    </row>
    <row r="21" spans="1:19" ht="12.75" customHeight="1">
      <c r="A21" s="22"/>
      <c r="B21" s="29"/>
      <c r="C21" s="29"/>
      <c r="D21" s="22"/>
      <c r="E21" s="29"/>
      <c r="F21" s="29"/>
      <c r="G21" s="22"/>
      <c r="H21" s="29"/>
      <c r="I21" s="29"/>
      <c r="J21" s="22"/>
      <c r="K21" s="29"/>
      <c r="L21" s="29"/>
      <c r="M21" s="22"/>
      <c r="N21" s="29"/>
      <c r="O21" s="29"/>
      <c r="P21" s="30"/>
      <c r="Q21" s="25"/>
      <c r="R21" s="31">
        <f>IF(Q20&gt;0,Q20-R$6,0)</f>
        <v>0</v>
      </c>
      <c r="S21" s="27"/>
    </row>
    <row r="22" ht="12.75" customHeight="1">
      <c r="S22" s="9"/>
    </row>
    <row r="23" spans="1:19" ht="53.2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Q23" s="37" t="str">
        <f>'Période 1'!Q27</f>
        <v>Solde 
à récupérer* pour la
période</v>
      </c>
      <c r="R23" s="38">
        <f>IF(AND((ISNUMBER(R9)),(R9&gt;0)),R9,0)+IF(AND((ISNUMBER(R11)),(R11&gt;0)),R11,0)+IF(AND((ISNUMBER(R13)),(R13&gt;0)),R13,0)+IF(AND((ISNUMBER(R15)),(R15&gt;0)),R15,0)+IF(AND((ISNUMBER(R17)),(R17&gt;0)),R17,0)+IF(AND((ISNUMBER(R21)),(R21&gt;0)),R21,0)+IF(AND((ISNUMBER(R19)),(R19&gt;0)),R19,0)</f>
        <v>0</v>
      </c>
      <c r="S23" s="39">
        <f>IF(R23&lt;=0,0,IF(R23&gt;0,TEXT(R23,"[hh]:mm"),"0"))</f>
        <v>0</v>
      </c>
    </row>
    <row r="24" spans="17:19" ht="12.75" customHeight="1">
      <c r="Q24" s="74"/>
      <c r="R24" s="50"/>
      <c r="S24" s="75"/>
    </row>
    <row r="25" spans="17:19" ht="26.25" customHeight="1">
      <c r="Q25" s="37" t="s">
        <v>32</v>
      </c>
      <c r="R25" s="78">
        <f>IF('Période 2'!R29&lt;0,'Période 2'!R29,R23+'Période 2'!R29)</f>
        <v>0</v>
      </c>
      <c r="S25" s="64">
        <f>IF(R25=0,0,IF(R25&gt;0,"+ "&amp;TEXT(R25,"[hh]:mm"),"Erreur de récupération"))</f>
        <v>0</v>
      </c>
    </row>
    <row r="26" ht="12.75" customHeight="1">
      <c r="A26" s="4" t="s">
        <v>19</v>
      </c>
    </row>
    <row r="27" spans="1:19" ht="12.75" customHeight="1">
      <c r="A27" s="54" t="s">
        <v>20</v>
      </c>
      <c r="B27" s="54"/>
      <c r="C27" s="54"/>
      <c r="E27" s="55" t="s">
        <v>21</v>
      </c>
      <c r="F27" s="55" t="s">
        <v>22</v>
      </c>
      <c r="H27" s="55" t="s">
        <v>21</v>
      </c>
      <c r="I27" s="55" t="s">
        <v>22</v>
      </c>
      <c r="K27" s="55" t="s">
        <v>21</v>
      </c>
      <c r="L27" s="55" t="s">
        <v>22</v>
      </c>
      <c r="N27" s="55" t="s">
        <v>21</v>
      </c>
      <c r="O27" s="55" t="s">
        <v>22</v>
      </c>
      <c r="Q27" s="37" t="s">
        <v>23</v>
      </c>
      <c r="R27" s="56">
        <f>SUM(F28,I28,L28,O28)</f>
        <v>0</v>
      </c>
      <c r="S27" s="57" t="str">
        <f>IF(R25=0,"Pas d'heures à récupérer",IF(R27&gt;R25,"Vous tentez de récupérer trop d'heures...",TEXT(R27,"[hh]:mm")))</f>
        <v>Pas d'heures à récupérer</v>
      </c>
    </row>
    <row r="28" spans="1:19" ht="40.5" customHeight="1">
      <c r="A28" s="54"/>
      <c r="B28" s="54"/>
      <c r="C28" s="54"/>
      <c r="E28" s="80"/>
      <c r="F28" s="81"/>
      <c r="G28" s="82"/>
      <c r="H28" s="80"/>
      <c r="I28" s="81"/>
      <c r="J28" s="82"/>
      <c r="K28" s="80"/>
      <c r="L28" s="81"/>
      <c r="M28" s="82"/>
      <c r="N28" s="80"/>
      <c r="O28" s="81"/>
      <c r="Q28" s="37"/>
      <c r="R28" s="56"/>
      <c r="S28" s="57"/>
    </row>
    <row r="29" spans="3:19" ht="12.75" customHeight="1">
      <c r="C29" s="34"/>
      <c r="Q29" s="61"/>
      <c r="S29" s="1"/>
    </row>
    <row r="30" spans="3:19" ht="25.5" customHeight="1">
      <c r="C30" s="34"/>
      <c r="Q30" s="62" t="s">
        <v>24</v>
      </c>
      <c r="R30" s="63">
        <f>'Période 2'!R34+'Période 3'!R23-'Période 3'!R27</f>
        <v>0</v>
      </c>
      <c r="S30" s="64">
        <f>IF(R30&gt;=0,R30,"Erreur de récupération")</f>
        <v>0</v>
      </c>
    </row>
    <row r="32" spans="3:15" ht="12.75" customHeight="1">
      <c r="C32" s="79" t="str">
        <f>'Période 2'!C36</f>
        <v>Solde à récupérer* : voir le Décret n° 2014-942 du 20 août 2014 relatif aux obligations de service des personnels enseignants du premier degré :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3:15" ht="12.75" customHeight="1">
      <c r="C33" s="66" t="str">
        <f>HYPERLINK('Période 2'!C37,'Période 2'!C37)</f>
        <v>http://www.legifrance.gouv.fr/affichTexte.do?cidTexte=JORFTEXT000029390985&amp;dateTexte=&amp;categorieLien=id 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</sheetData>
  <sheetProtection password="EFA8" sheet="1"/>
  <mergeCells count="140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3:N23"/>
    <mergeCell ref="A27:C28"/>
    <mergeCell ref="Q27:Q28"/>
    <mergeCell ref="R27:R28"/>
    <mergeCell ref="S27:S28"/>
    <mergeCell ref="C32:O32"/>
    <mergeCell ref="C33:O33"/>
  </mergeCells>
  <conditionalFormatting sqref="R9 R11 R13 R15 R17 R23 R25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B8:C8 B10:C10 B12:C12 B14:C14 B16:C16 E8:F8 E10:F10 E12:F12 E14:F14 E16:F16 H8:I8 H10:I10 H12:I12 H14:I14 H16:I16 K8:L8 K10:L10 K12:L12 K14:L14 K16:L16 N8:P8 N10:P10 N12:P12 N14:P14 N16:P16">
    <cfRule type="cellIs" priority="3" dxfId="2" operator="equal" stopIfTrue="1">
      <formula>"école"</formula>
    </cfRule>
  </conditionalFormatting>
  <conditionalFormatting sqref="R19">
    <cfRule type="cellIs" priority="4" dxfId="0" operator="greaterThan" stopIfTrue="1">
      <formula>0</formula>
    </cfRule>
    <cfRule type="cellIs" priority="5" dxfId="1" operator="lessThanOrEqual" stopIfTrue="1">
      <formula>0</formula>
    </cfRule>
  </conditionalFormatting>
  <conditionalFormatting sqref="B18:C18 E18:F18 H18:I18 K18:L18 N18:P18">
    <cfRule type="cellIs" priority="6" dxfId="2" operator="equal" stopIfTrue="1">
      <formula>"école"</formula>
    </cfRule>
  </conditionalFormatting>
  <conditionalFormatting sqref="R21">
    <cfRule type="cellIs" priority="7" dxfId="0" operator="greaterThan" stopIfTrue="1">
      <formula>0</formula>
    </cfRule>
    <cfRule type="cellIs" priority="8" dxfId="1" operator="lessThanOrEqual" stopIfTrue="1">
      <formula>0</formula>
    </cfRule>
  </conditionalFormatting>
  <conditionalFormatting sqref="B20:C20 E20:F20 H20:I20 K20:L20 N20:P20">
    <cfRule type="cellIs" priority="9" dxfId="2" operator="equal" stopIfTrue="1">
      <formula>"école"</formula>
    </cfRule>
  </conditionalFormatting>
  <conditionalFormatting sqref="S8:S21">
    <cfRule type="expression" priority="10" dxfId="0" stopIfTrue="1">
      <formula>IF(R9&gt;0,1,0)</formula>
    </cfRule>
    <cfRule type="expression" priority="11" dxfId="1" stopIfTrue="1">
      <formula>IF(R9&lt;=0,1,0)</formula>
    </cfRule>
  </conditionalFormatting>
  <conditionalFormatting sqref="S23">
    <cfRule type="expression" priority="12" dxfId="0" stopIfTrue="1">
      <formula>IF(R23&gt;0,1,0)</formula>
    </cfRule>
    <cfRule type="expression" priority="13" dxfId="1" stopIfTrue="1">
      <formula>IF(R23&lt;=0,1,0)</formula>
    </cfRule>
  </conditionalFormatting>
  <conditionalFormatting sqref="S25">
    <cfRule type="expression" priority="14" dxfId="0" stopIfTrue="1">
      <formula>IF(R25&gt;0,1,0)</formula>
    </cfRule>
    <cfRule type="cellIs" priority="15" dxfId="0" operator="equal" stopIfTrue="1">
      <formula>"Erreur de récupération"</formula>
    </cfRule>
    <cfRule type="expression" priority="16" dxfId="1" stopIfTrue="1">
      <formula>IF(R25&lt;=0,1,0)</formula>
    </cfRule>
  </conditionalFormatting>
  <conditionalFormatting sqref="S27:S28">
    <cfRule type="expression" priority="17" dxfId="0" stopIfTrue="1">
      <formula>IF(R27&gt;R25,1,0)</formula>
    </cfRule>
    <cfRule type="expression" priority="18" dxfId="1" stopIfTrue="1">
      <formula>IF(R27&lt;=R25,1,0)</formula>
    </cfRule>
  </conditionalFormatting>
  <conditionalFormatting sqref="S30">
    <cfRule type="expression" priority="19" dxfId="0" stopIfTrue="1">
      <formula>IF(R30&lt;&gt;0,1,0)</formula>
    </cfRule>
    <cfRule type="expression" priority="20" dxfId="1" stopIfTrue="1">
      <formula>IF(R30=0,1,0)</formula>
    </cfRule>
  </conditionalFormatting>
  <dataValidations count="3">
    <dataValidation type="time" allowBlank="1" showErrorMessage="1" errorTitle="Erreur de saisie" error="Soit le format horaire n'est pas respecté, soit l'horaire saisi est ... impossible pour une journée..." sqref="B9:C9 E9:F9 H9:I9 K9:L9 N9:P9 B11:C11 E11:F11 H11:I11 K11:L11 N11:P11 B13:C13 E13:F13 H13:I13 K13:L13 N13:P13 B15:C15 E15:F15 H15:I15 K15:L15 N15:P15 B17:C17 E17:F17 H17:I17 K17:L17 N17:P17 B19:C19 E19:F19 H19:I19 K19:L19 N19:P19 B21:C21 E21:F21 H21:I21 K21:L21 N21:P21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28 H28 K28 N2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3;Soit le format horaire (hh:mm) n'a pas été respecté" sqref="F28 I28 L28 O28">
      <formula1>0.25</formula1>
    </dataValidation>
  </dataValidations>
  <printOptions/>
  <pageMargins left="0.39375" right="0.39375" top="0.7875" bottom="0.78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R1" sqref="R1"/>
    </sheetView>
  </sheetViews>
  <sheetFormatPr defaultColWidth="11.421875" defaultRowHeight="12.75" customHeight="1"/>
  <cols>
    <col min="1" max="1" width="5.421875" style="0" customWidth="1"/>
    <col min="2" max="3" width="10.7109375" style="0" customWidth="1"/>
    <col min="4" max="4" width="5.421875" style="0" customWidth="1"/>
    <col min="5" max="5" width="10.7109375" style="0" customWidth="1"/>
    <col min="6" max="6" width="9.7109375" style="0" customWidth="1"/>
    <col min="7" max="7" width="5.421875" style="0" customWidth="1"/>
    <col min="8" max="8" width="10.7109375" style="0" customWidth="1"/>
    <col min="9" max="9" width="8.421875" style="0" customWidth="1"/>
    <col min="10" max="10" width="5.421875" style="0" customWidth="1"/>
    <col min="11" max="11" width="10.7109375" style="0" customWidth="1"/>
    <col min="12" max="12" width="10.421875" style="0" customWidth="1"/>
    <col min="13" max="13" width="5.421875" style="0" customWidth="1"/>
    <col min="14" max="14" width="10.7109375" style="0" customWidth="1"/>
    <col min="15" max="15" width="9.140625" style="0" customWidth="1"/>
    <col min="16" max="16" width="1.7109375" style="0" customWidth="1"/>
    <col min="18" max="18" width="0" style="0" hidden="1" customWidth="1"/>
    <col min="19" max="19" width="12.8515625" style="0" customWidth="1"/>
    <col min="20" max="16384" width="10.7109375" style="0" customWidth="1"/>
  </cols>
  <sheetData>
    <row r="1" spans="1:18" ht="15" customHeight="1">
      <c r="A1" s="67" t="s">
        <v>0</v>
      </c>
      <c r="B1" s="67"/>
      <c r="C1" s="67"/>
      <c r="D1" s="68">
        <f>IF(ISBLANK('Période 1'!D1:K1),"",'Période 1'!D1:K1)</f>
      </c>
      <c r="E1" s="68"/>
      <c r="F1" s="68"/>
      <c r="G1" s="68"/>
      <c r="H1" s="68"/>
      <c r="I1" s="68"/>
      <c r="J1" s="68"/>
      <c r="K1" s="68"/>
      <c r="N1" s="4" t="str">
        <f>'Période 1'!N1</f>
        <v>SNUipp-FSU du Doubs</v>
      </c>
      <c r="Q1" s="4"/>
      <c r="R1" s="4"/>
    </row>
    <row r="2" spans="1:18" ht="15" customHeight="1">
      <c r="A2" s="67" t="s">
        <v>2</v>
      </c>
      <c r="B2" s="67"/>
      <c r="C2" s="67"/>
      <c r="D2" s="68">
        <f>IF(ISBLANK('Période 1'!D2:K2),"",'Période 1'!D2:K2)</f>
      </c>
      <c r="E2" s="68"/>
      <c r="F2" s="68"/>
      <c r="G2" s="68"/>
      <c r="H2" s="68"/>
      <c r="I2" s="68"/>
      <c r="J2" s="68"/>
      <c r="K2" s="68"/>
      <c r="N2" s="70" t="str">
        <f>HYPERLINK("mailto:"&amp;'Période 3'!N2,'Période 3'!N2)</f>
        <v>snu25@snuipp.fr</v>
      </c>
      <c r="Q2" s="70"/>
      <c r="R2" s="70"/>
    </row>
    <row r="3" spans="1:14" ht="15" customHeight="1">
      <c r="A3" s="67" t="s">
        <v>4</v>
      </c>
      <c r="B3" s="67"/>
      <c r="C3" s="67"/>
      <c r="D3" s="68">
        <f>IF(ISBLANK('Période 1'!D3:K3),"",'Période 1'!D3:K3)</f>
      </c>
      <c r="E3" s="68"/>
      <c r="F3" s="68"/>
      <c r="G3" s="68"/>
      <c r="H3" s="68"/>
      <c r="I3" s="68"/>
      <c r="J3" s="68"/>
      <c r="K3" s="68"/>
      <c r="N3" s="9" t="str">
        <f>'Période 1'!N3</f>
        <v>03-81-81-20-84</v>
      </c>
    </row>
    <row r="4" spans="1:14" ht="15" customHeight="1">
      <c r="A4" s="67" t="s">
        <v>6</v>
      </c>
      <c r="B4" s="67"/>
      <c r="C4" s="67"/>
      <c r="D4" s="68">
        <f>IF(ISBLANK('Période 1'!D4:K4),"",'Période 1'!D4:K4)</f>
      </c>
      <c r="E4" s="68"/>
      <c r="F4" s="68"/>
      <c r="G4" s="68"/>
      <c r="H4" s="68"/>
      <c r="I4" s="68"/>
      <c r="J4" s="68"/>
      <c r="K4" s="68"/>
      <c r="N4" s="9">
        <f>'Période 1'!N4</f>
        <v>0</v>
      </c>
    </row>
    <row r="5" spans="1:18" ht="12.75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R5" s="63">
        <v>0.25</v>
      </c>
    </row>
    <row r="6" spans="1:19" ht="21" customHeight="1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5"/>
      <c r="R6" s="71">
        <v>1</v>
      </c>
      <c r="S6" s="15"/>
    </row>
    <row r="7" spans="1:19" s="4" customFormat="1" ht="52.5" customHeight="1">
      <c r="A7" s="18" t="s">
        <v>8</v>
      </c>
      <c r="B7" s="18"/>
      <c r="C7" s="18"/>
      <c r="D7" s="18" t="s">
        <v>9</v>
      </c>
      <c r="E7" s="18"/>
      <c r="F7" s="18"/>
      <c r="G7" s="18" t="s">
        <v>28</v>
      </c>
      <c r="H7" s="18"/>
      <c r="I7" s="18"/>
      <c r="J7" s="18" t="s">
        <v>11</v>
      </c>
      <c r="K7" s="18"/>
      <c r="L7" s="18"/>
      <c r="M7" s="18" t="s">
        <v>12</v>
      </c>
      <c r="N7" s="18"/>
      <c r="O7" s="18"/>
      <c r="P7" s="20"/>
      <c r="Q7" s="19" t="s">
        <v>29</v>
      </c>
      <c r="R7" s="19"/>
      <c r="S7" s="19" t="s">
        <v>30</v>
      </c>
    </row>
    <row r="8" spans="1:19" ht="12.75" customHeight="1">
      <c r="A8" s="22">
        <v>41707</v>
      </c>
      <c r="B8" s="23" t="s">
        <v>15</v>
      </c>
      <c r="C8" s="23"/>
      <c r="D8" s="22">
        <f>A8+1</f>
        <v>41708</v>
      </c>
      <c r="E8" s="23" t="s">
        <v>15</v>
      </c>
      <c r="F8" s="23"/>
      <c r="G8" s="22">
        <f>D8+1</f>
        <v>41709</v>
      </c>
      <c r="H8" s="23" t="s">
        <v>15</v>
      </c>
      <c r="I8" s="23"/>
      <c r="J8" s="22">
        <f>G8+1</f>
        <v>41710</v>
      </c>
      <c r="K8" s="23" t="s">
        <v>15</v>
      </c>
      <c r="L8" s="23"/>
      <c r="M8" s="22">
        <f>J8+1</f>
        <v>41711</v>
      </c>
      <c r="N8" s="23" t="s">
        <v>15</v>
      </c>
      <c r="O8" s="23"/>
      <c r="P8" s="24"/>
      <c r="Q8" s="25">
        <f>(IF(ISNUMBER(B9),B9,0)+IF(ISNUMBER(E9),E9,0)+IF(ISNUMBER(H9),H9,0)+IF(ISNUMBER(K9),K9,0)+IF(ISNUMBER(N9),N9,0))</f>
        <v>0</v>
      </c>
      <c r="R8" s="26"/>
      <c r="S8" s="27">
        <f>IF(R9=0,0,IF(R9&gt;0,"+ "&amp;TEXT(R9,"[hh]:mm"),"- "&amp;TEXT(ABS(R9),"[hh]:mm")))</f>
        <v>0</v>
      </c>
    </row>
    <row r="9" spans="1:19" ht="12.75" customHeight="1">
      <c r="A9" s="22"/>
      <c r="B9" s="29"/>
      <c r="C9" s="29"/>
      <c r="D9" s="22"/>
      <c r="E9" s="29"/>
      <c r="F9" s="29"/>
      <c r="G9" s="22"/>
      <c r="H9" s="29"/>
      <c r="I9" s="29"/>
      <c r="J9" s="22"/>
      <c r="K9" s="29"/>
      <c r="L9" s="29"/>
      <c r="M9" s="22"/>
      <c r="N9" s="29"/>
      <c r="O9" s="29"/>
      <c r="P9" s="83"/>
      <c r="Q9" s="25"/>
      <c r="R9" s="31">
        <f>IF(Q8&gt;0,Q8-R$6,0)</f>
        <v>0</v>
      </c>
      <c r="S9" s="27"/>
    </row>
    <row r="10" spans="1:19" ht="12.75" customHeight="1">
      <c r="A10" s="22">
        <f>M8+3</f>
        <v>41714</v>
      </c>
      <c r="B10" s="23" t="s">
        <v>15</v>
      </c>
      <c r="C10" s="23"/>
      <c r="D10" s="22">
        <f>A10+1</f>
        <v>41715</v>
      </c>
      <c r="E10" s="23" t="s">
        <v>15</v>
      </c>
      <c r="F10" s="23"/>
      <c r="G10" s="22">
        <f>D10+1</f>
        <v>41716</v>
      </c>
      <c r="H10" s="23" t="s">
        <v>15</v>
      </c>
      <c r="I10" s="23"/>
      <c r="J10" s="22">
        <f>G10+1</f>
        <v>41717</v>
      </c>
      <c r="K10" s="23" t="s">
        <v>15</v>
      </c>
      <c r="L10" s="23"/>
      <c r="M10" s="22">
        <f>J10+1</f>
        <v>41718</v>
      </c>
      <c r="N10" s="23" t="s">
        <v>15</v>
      </c>
      <c r="O10" s="23"/>
      <c r="P10" s="24"/>
      <c r="Q10" s="25">
        <f>(IF(ISNUMBER(B11),B11,0)+IF(ISNUMBER(E11),E11,0)+IF(ISNUMBER(H11),H11,0)+IF(ISNUMBER(K11),K11,0)+IF(ISNUMBER(N11),N11,0))</f>
        <v>0</v>
      </c>
      <c r="R10" s="33"/>
      <c r="S10" s="27">
        <f aca="true" t="shared" si="0" ref="S10">IF(R11=0,0,IF(R11&gt;0,"+ "&amp;TEXT(R11,"[hh]:mm"),"- "&amp;TEXT(ABS(R11),"[hh]:mm")))</f>
        <v>0</v>
      </c>
    </row>
    <row r="11" spans="1:19" ht="12.75" customHeight="1">
      <c r="A11" s="22"/>
      <c r="B11" s="29"/>
      <c r="C11" s="29"/>
      <c r="D11" s="22"/>
      <c r="E11" s="29"/>
      <c r="F11" s="29"/>
      <c r="G11" s="22"/>
      <c r="H11" s="29"/>
      <c r="I11" s="29"/>
      <c r="J11" s="22"/>
      <c r="K11" s="29"/>
      <c r="L11" s="29"/>
      <c r="M11" s="22"/>
      <c r="N11" s="29"/>
      <c r="O11" s="29"/>
      <c r="P11" s="83"/>
      <c r="Q11" s="25"/>
      <c r="R11" s="31">
        <f>IF(Q10&gt;0,Q10-R$6,0)</f>
        <v>0</v>
      </c>
      <c r="S11" s="27"/>
    </row>
    <row r="12" spans="1:19" ht="12.75" customHeight="1">
      <c r="A12" s="22">
        <f>M10+3</f>
        <v>41721</v>
      </c>
      <c r="B12" s="23" t="s">
        <v>15</v>
      </c>
      <c r="C12" s="23"/>
      <c r="D12" s="22">
        <f>A12+1</f>
        <v>41722</v>
      </c>
      <c r="E12" s="23" t="s">
        <v>15</v>
      </c>
      <c r="F12" s="23"/>
      <c r="G12" s="22">
        <f>D12+1</f>
        <v>41723</v>
      </c>
      <c r="H12" s="23" t="s">
        <v>15</v>
      </c>
      <c r="I12" s="23"/>
      <c r="J12" s="22">
        <f>G12+1</f>
        <v>41724</v>
      </c>
      <c r="K12" s="23" t="s">
        <v>15</v>
      </c>
      <c r="L12" s="23"/>
      <c r="M12" s="22">
        <f>J12+1</f>
        <v>41725</v>
      </c>
      <c r="N12" s="23" t="s">
        <v>15</v>
      </c>
      <c r="O12" s="23"/>
      <c r="P12" s="24"/>
      <c r="Q12" s="25">
        <f>(IF(ISNUMBER(B13),B13,0)+IF(ISNUMBER(E13),E13,0)+IF(ISNUMBER(H13),H13,0)+IF(ISNUMBER(K13),K13,0)+IF(ISNUMBER(N13),N13,0))</f>
        <v>0</v>
      </c>
      <c r="R12" s="33"/>
      <c r="S12" s="27">
        <f aca="true" t="shared" si="1" ref="S12">IF(R13=0,0,IF(R13&gt;0,"+ "&amp;TEXT(R13,"[hh]:mm"),"- "&amp;TEXT(ABS(R13),"[hh]:mm")))</f>
        <v>0</v>
      </c>
    </row>
    <row r="13" spans="1:19" ht="12.75" customHeight="1">
      <c r="A13" s="22"/>
      <c r="B13" s="29"/>
      <c r="C13" s="29"/>
      <c r="D13" s="22"/>
      <c r="E13" s="29"/>
      <c r="F13" s="29"/>
      <c r="G13" s="22"/>
      <c r="H13" s="29"/>
      <c r="I13" s="29"/>
      <c r="J13" s="22"/>
      <c r="K13" s="29"/>
      <c r="L13" s="29"/>
      <c r="M13" s="22"/>
      <c r="N13" s="29"/>
      <c r="O13" s="29"/>
      <c r="P13" s="83"/>
      <c r="Q13" s="25"/>
      <c r="R13" s="31">
        <f>IF(Q12&gt;0,Q12-R$6,0)</f>
        <v>0</v>
      </c>
      <c r="S13" s="27"/>
    </row>
    <row r="14" spans="1:19" ht="12.75" customHeight="1">
      <c r="A14" s="22">
        <f>M12+3</f>
        <v>41728</v>
      </c>
      <c r="B14" s="23" t="s">
        <v>15</v>
      </c>
      <c r="C14" s="23"/>
      <c r="D14" s="22">
        <f>A14+1</f>
        <v>41729</v>
      </c>
      <c r="E14" s="23" t="s">
        <v>15</v>
      </c>
      <c r="F14" s="23"/>
      <c r="G14" s="22">
        <f>D14+1</f>
        <v>41730</v>
      </c>
      <c r="H14" s="23" t="s">
        <v>15</v>
      </c>
      <c r="I14" s="23"/>
      <c r="J14" s="22">
        <f>G14+1</f>
        <v>41731</v>
      </c>
      <c r="K14" s="23" t="s">
        <v>15</v>
      </c>
      <c r="L14" s="23"/>
      <c r="M14" s="22">
        <f>J14+1</f>
        <v>41732</v>
      </c>
      <c r="N14" s="23" t="s">
        <v>15</v>
      </c>
      <c r="O14" s="23"/>
      <c r="P14" s="24"/>
      <c r="Q14" s="25">
        <f>(IF(ISNUMBER(B15),B15,0)+IF(ISNUMBER(E15),E15,0)+IF(ISNUMBER(H15),H15,0)+IF(ISNUMBER(K15),K15,0)+IF(ISNUMBER(N15),N15,0))</f>
        <v>0</v>
      </c>
      <c r="R14" s="33"/>
      <c r="S14" s="27">
        <f aca="true" t="shared" si="2" ref="S14">IF(R15=0,0,IF(R15&gt;0,"+ "&amp;TEXT(R15,"[hh]:mm"),"- "&amp;TEXT(ABS(R15),"[hh]:mm")))</f>
        <v>0</v>
      </c>
    </row>
    <row r="15" spans="1:19" ht="12.75" customHeight="1">
      <c r="A15" s="22"/>
      <c r="B15" s="29"/>
      <c r="C15" s="29"/>
      <c r="D15" s="22"/>
      <c r="E15" s="29"/>
      <c r="F15" s="29"/>
      <c r="G15" s="22"/>
      <c r="H15" s="29"/>
      <c r="I15" s="29"/>
      <c r="J15" s="22"/>
      <c r="K15" s="29"/>
      <c r="L15" s="29"/>
      <c r="M15" s="22"/>
      <c r="N15" s="29"/>
      <c r="O15" s="29"/>
      <c r="P15" s="83"/>
      <c r="Q15" s="25"/>
      <c r="R15" s="31">
        <f>IF(Q14&gt;0,Q14-R$6,0)</f>
        <v>0</v>
      </c>
      <c r="S15" s="27"/>
    </row>
    <row r="16" spans="1:19" ht="12.75" customHeight="1">
      <c r="A16" s="22">
        <f>M14+3</f>
        <v>41735</v>
      </c>
      <c r="B16" s="23" t="s">
        <v>15</v>
      </c>
      <c r="C16" s="23"/>
      <c r="D16" s="22">
        <f>A16+1</f>
        <v>41736</v>
      </c>
      <c r="E16" s="23" t="s">
        <v>15</v>
      </c>
      <c r="F16" s="23"/>
      <c r="G16" s="22">
        <f>D16+1</f>
        <v>41737</v>
      </c>
      <c r="H16" s="23" t="s">
        <v>15</v>
      </c>
      <c r="I16" s="23"/>
      <c r="J16" s="22">
        <f>G16+1</f>
        <v>41738</v>
      </c>
      <c r="K16" s="23" t="s">
        <v>15</v>
      </c>
      <c r="L16" s="23"/>
      <c r="M16" s="22">
        <f>J16+1</f>
        <v>41739</v>
      </c>
      <c r="N16" s="23" t="s">
        <v>15</v>
      </c>
      <c r="O16" s="23"/>
      <c r="P16" s="24"/>
      <c r="Q16" s="25">
        <f>(IF(ISNUMBER(B17),B17,0)+IF(ISNUMBER(E17),E17,0)+IF(ISNUMBER(H17),H17,0)+IF(ISNUMBER(K17),K17,0)+IF(ISNUMBER(N17),N17,0))</f>
        <v>0</v>
      </c>
      <c r="R16" s="33"/>
      <c r="S16" s="27">
        <f aca="true" t="shared" si="3" ref="S16">IF(R17=0,0,IF(R17&gt;0,"+ "&amp;TEXT(R17,"[hh]:mm"),"- "&amp;TEXT(ABS(R17),"[hh]:mm")))</f>
        <v>0</v>
      </c>
    </row>
    <row r="17" spans="1:19" ht="12.75" customHeight="1">
      <c r="A17" s="22"/>
      <c r="B17" s="72" t="s">
        <v>35</v>
      </c>
      <c r="C17" s="72"/>
      <c r="D17" s="22"/>
      <c r="E17" s="29"/>
      <c r="F17" s="29"/>
      <c r="G17" s="22"/>
      <c r="H17" s="29"/>
      <c r="I17" s="29"/>
      <c r="J17" s="22"/>
      <c r="K17" s="29"/>
      <c r="L17" s="29"/>
      <c r="M17" s="22"/>
      <c r="N17" s="29"/>
      <c r="O17" s="29"/>
      <c r="P17" s="83"/>
      <c r="Q17" s="25"/>
      <c r="R17" s="31">
        <f>IF(Q16&gt;0,Q16-R$6,0)</f>
        <v>0</v>
      </c>
      <c r="S17" s="27"/>
    </row>
    <row r="18" spans="1:19" ht="12.75" customHeight="1">
      <c r="A18" s="22">
        <f>M16+3</f>
        <v>41742</v>
      </c>
      <c r="B18" s="23" t="s">
        <v>15</v>
      </c>
      <c r="C18" s="23"/>
      <c r="D18" s="22">
        <f>A18+1</f>
        <v>41743</v>
      </c>
      <c r="E18" s="23" t="s">
        <v>15</v>
      </c>
      <c r="F18" s="23"/>
      <c r="G18" s="22">
        <f>D18+1</f>
        <v>41744</v>
      </c>
      <c r="H18" s="23" t="s">
        <v>15</v>
      </c>
      <c r="I18" s="23"/>
      <c r="J18" s="22">
        <f>G18+1</f>
        <v>41745</v>
      </c>
      <c r="K18" s="23" t="s">
        <v>15</v>
      </c>
      <c r="L18" s="23"/>
      <c r="M18" s="22">
        <f>J18+1</f>
        <v>41746</v>
      </c>
      <c r="N18" s="23" t="s">
        <v>15</v>
      </c>
      <c r="O18" s="23"/>
      <c r="P18" s="24"/>
      <c r="Q18" s="25">
        <f>(IF(ISNUMBER(B19),B19,0)+IF(ISNUMBER(E19),E19,0)+IF(ISNUMBER(H19),H19,0)+IF(ISNUMBER(K19),K19,0)+IF(ISNUMBER(N19),N19,0))</f>
        <v>0</v>
      </c>
      <c r="R18" s="33"/>
      <c r="S18" s="27">
        <f aca="true" t="shared" si="4" ref="S18">IF(R19=0,0,IF(R19&gt;0,"+ "&amp;TEXT(R19,"[hh]:mm"),"- "&amp;TEXT(ABS(R19),"[hh]:mm")))</f>
        <v>0</v>
      </c>
    </row>
    <row r="19" spans="1:19" ht="12.75" customHeight="1">
      <c r="A19" s="22"/>
      <c r="B19" s="29"/>
      <c r="C19" s="29"/>
      <c r="D19" s="22"/>
      <c r="E19" s="29"/>
      <c r="F19" s="29"/>
      <c r="G19" s="22"/>
      <c r="H19" s="29"/>
      <c r="I19" s="29"/>
      <c r="J19" s="22"/>
      <c r="K19" s="29"/>
      <c r="L19" s="29"/>
      <c r="M19" s="22"/>
      <c r="N19" s="29"/>
      <c r="O19" s="29"/>
      <c r="P19" s="83"/>
      <c r="Q19" s="25"/>
      <c r="R19" s="31">
        <f>IF(Q18&gt;0,Q18-R$6,0)</f>
        <v>0</v>
      </c>
      <c r="S19" s="27"/>
    </row>
    <row r="20" spans="1:19" ht="12.75" customHeight="1">
      <c r="A20" s="22">
        <f>M18+3</f>
        <v>41749</v>
      </c>
      <c r="B20" s="23" t="s">
        <v>15</v>
      </c>
      <c r="C20" s="23"/>
      <c r="D20" s="22">
        <f>A20+1</f>
        <v>41750</v>
      </c>
      <c r="E20" s="23" t="s">
        <v>15</v>
      </c>
      <c r="F20" s="23"/>
      <c r="G20" s="22">
        <f>D20+1</f>
        <v>41751</v>
      </c>
      <c r="H20" s="23" t="s">
        <v>15</v>
      </c>
      <c r="I20" s="23"/>
      <c r="J20" s="22">
        <f>G20+1</f>
        <v>41752</v>
      </c>
      <c r="K20" s="23" t="s">
        <v>15</v>
      </c>
      <c r="L20" s="23"/>
      <c r="M20" s="22">
        <f>J20+1</f>
        <v>41753</v>
      </c>
      <c r="N20" s="23" t="s">
        <v>15</v>
      </c>
      <c r="O20" s="23"/>
      <c r="P20" s="83"/>
      <c r="Q20" s="25">
        <f>(IF(ISNUMBER(B21),B21,0)+IF(ISNUMBER(E21),E21,0)+IF(ISNUMBER(H21),H21,0)+IF(ISNUMBER(K21),K21,0)+IF(ISNUMBER(N21),N21,0))</f>
        <v>0</v>
      </c>
      <c r="R20" s="33"/>
      <c r="S20" s="27">
        <f aca="true" t="shared" si="5" ref="S20">IF(R21=0,0,IF(R21&gt;0,"+ "&amp;TEXT(R21,"[hh]:mm"),"- "&amp;TEXT(ABS(R21),"[hh]:mm")))</f>
        <v>0</v>
      </c>
    </row>
    <row r="21" spans="1:19" ht="12.75" customHeight="1">
      <c r="A21" s="22"/>
      <c r="B21" s="29"/>
      <c r="C21" s="29"/>
      <c r="D21" s="22"/>
      <c r="E21" s="29"/>
      <c r="F21" s="29"/>
      <c r="G21" s="22"/>
      <c r="H21" s="29"/>
      <c r="I21" s="29"/>
      <c r="J21" s="22"/>
      <c r="K21" s="29"/>
      <c r="L21" s="29"/>
      <c r="M21" s="22"/>
      <c r="N21" s="29"/>
      <c r="O21" s="29"/>
      <c r="P21" s="83"/>
      <c r="Q21" s="25"/>
      <c r="R21" s="31">
        <f>IF(Q20&gt;0,Q20-R$6,0)</f>
        <v>0</v>
      </c>
      <c r="S21" s="27"/>
    </row>
    <row r="22" ht="12.75" customHeight="1">
      <c r="S22" s="9"/>
    </row>
    <row r="23" ht="12.75" customHeight="1">
      <c r="S23" s="9"/>
    </row>
    <row r="24" ht="12.75" customHeight="1">
      <c r="S24" s="9"/>
    </row>
    <row r="25" ht="12.75" customHeight="1">
      <c r="S25" s="9"/>
    </row>
    <row r="26" ht="12.75" customHeight="1">
      <c r="S26" s="9"/>
    </row>
    <row r="27" spans="1:19" ht="55.5" customHeight="1">
      <c r="A27" s="35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Q27" s="37" t="str">
        <f>'Période 1'!Q27</f>
        <v>Solde 
à récupérer* pour la
période</v>
      </c>
      <c r="R27" s="38">
        <f>IF(AND((ISNUMBER(R9)),(R9&gt;0)),R9,0)+IF(AND((ISNUMBER(R11)),(R11&gt;0)),R11,0)+IF(AND((ISNUMBER(R13)),(R13&gt;0)),R13,0)+IF(AND((ISNUMBER(R15)),(R15&gt;0)),R15,0)+IF(AND((ISNUMBER(R17)),(R17&gt;0)),R17,0)+IF(AND((ISNUMBER(R19)),(R19&gt;0)),R19,0)+IF(AND((ISNUMBER(R21)),(R21&gt;0)),R21,0)</f>
        <v>0</v>
      </c>
      <c r="S27" s="39">
        <f>IF(R27&lt;=0,0,IF(R27&gt;0,TEXT(R27,"[hh]:mm"),"0"))</f>
        <v>0</v>
      </c>
    </row>
    <row r="28" spans="1:19" ht="12.75" customHeight="1">
      <c r="A28" s="4"/>
      <c r="Q28" s="74"/>
      <c r="R28" s="50"/>
      <c r="S28" s="75"/>
    </row>
    <row r="29" spans="1:19" ht="26.25" customHeight="1">
      <c r="A29" s="84"/>
      <c r="B29" s="84"/>
      <c r="C29" s="84"/>
      <c r="D29" s="84"/>
      <c r="E29" s="43"/>
      <c r="F29" s="44"/>
      <c r="Q29" s="37" t="s">
        <v>32</v>
      </c>
      <c r="R29" s="78">
        <f>IF('Période 3'!R25&lt;0,'Période 3'!R25,R27+'Période 3'!R25)</f>
        <v>0</v>
      </c>
      <c r="S29" s="64">
        <f>IF(R29=0,0,IF(R29&gt;0,"+ "&amp;TEXT(R29,"[hh]:mm"),"Erreur de récupération"))</f>
        <v>0</v>
      </c>
    </row>
    <row r="30" spans="1:19" ht="12.75" customHeight="1">
      <c r="A30" s="4" t="s">
        <v>19</v>
      </c>
      <c r="S30" s="9"/>
    </row>
    <row r="31" spans="1:19" ht="12.75" customHeight="1">
      <c r="A31" s="54" t="s">
        <v>20</v>
      </c>
      <c r="B31" s="54"/>
      <c r="C31" s="54"/>
      <c r="E31" s="55" t="s">
        <v>21</v>
      </c>
      <c r="F31" s="55" t="s">
        <v>22</v>
      </c>
      <c r="H31" s="55" t="s">
        <v>21</v>
      </c>
      <c r="I31" s="55" t="s">
        <v>22</v>
      </c>
      <c r="K31" s="55" t="s">
        <v>21</v>
      </c>
      <c r="L31" s="55" t="s">
        <v>22</v>
      </c>
      <c r="N31" s="55" t="s">
        <v>21</v>
      </c>
      <c r="O31" s="55" t="s">
        <v>22</v>
      </c>
      <c r="Q31" s="37" t="s">
        <v>23</v>
      </c>
      <c r="R31" s="56">
        <f>SUM(F32,I32,L32,O32)</f>
        <v>0</v>
      </c>
      <c r="S31" s="57" t="str">
        <f>IF(R31&gt;R29,"Vous tentez de récupérer trop d'heures...",TEXT(R31,"[hh]:mm"))</f>
        <v>00:00</v>
      </c>
    </row>
    <row r="32" spans="1:19" ht="40.5" customHeight="1">
      <c r="A32" s="54"/>
      <c r="B32" s="54"/>
      <c r="C32" s="54"/>
      <c r="E32" s="58"/>
      <c r="F32" s="59"/>
      <c r="G32" s="60"/>
      <c r="H32" s="58"/>
      <c r="I32" s="59"/>
      <c r="J32" s="60"/>
      <c r="K32" s="58"/>
      <c r="L32" s="59"/>
      <c r="M32" s="60"/>
      <c r="N32" s="58"/>
      <c r="O32" s="59"/>
      <c r="Q32" s="37"/>
      <c r="R32" s="56"/>
      <c r="S32" s="57"/>
    </row>
    <row r="33" spans="3:19" ht="12.75" customHeight="1">
      <c r="C33" s="34"/>
      <c r="Q33" s="61"/>
      <c r="S33" s="34"/>
    </row>
    <row r="34" spans="3:19" ht="25.5" customHeight="1">
      <c r="C34" s="34"/>
      <c r="Q34" s="62" t="s">
        <v>24</v>
      </c>
      <c r="R34" s="63">
        <f>'Période 3'!R30+'Période 4'!R27-'Période 4'!R31</f>
        <v>0</v>
      </c>
      <c r="S34" s="64">
        <f>IF(R34&gt;=0,R34,"Erreur de récupération")</f>
        <v>0</v>
      </c>
    </row>
    <row r="36" spans="3:15" ht="12.75" customHeight="1">
      <c r="C36" s="79" t="str">
        <f>'Période 3'!C32</f>
        <v>Solde à récupérer* : voir le Décret n° 2014-942 du 20 août 2014 relatif aux obligations de service des personnels enseignants du premier degré :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3:15" ht="12.75" customHeight="1">
      <c r="C37" s="66" t="str">
        <f>HYPERLINK('Période 3'!C33,'Période 3'!C33)</f>
        <v>http://www.legifrance.gouv.fr/affichTexte.do?cidTexte=JORFTEXT000029390985&amp;dateTexte=&amp;categorieLien=id 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</sheetData>
  <sheetProtection password="EFA8" sheet="1"/>
  <mergeCells count="141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7:N27"/>
    <mergeCell ref="A29:D29"/>
    <mergeCell ref="A31:C32"/>
    <mergeCell ref="Q31:Q32"/>
    <mergeCell ref="R31:R32"/>
    <mergeCell ref="S31:S32"/>
    <mergeCell ref="C36:O36"/>
    <mergeCell ref="C37:O37"/>
  </mergeCells>
  <conditionalFormatting sqref="R9 R11 R13 R15 R17 R19 R21 R27 R29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B8:C8 B10:C10 B12:C12 B14:C14 B16:C16 B18:C18 B20:C20 E8:F8 E10:F10 E12:F12 E14:F14 E16:F16 E18:F18 E20:F20 H8:I8 H10:I10 H12:I12 H14:I14 H16:I16 H18:I18 H20:I20 K8:L8 K10:L10 K12:L12 K14:L14 K16:L16 K18:L18 K20:L20 N8:P8 N10:P10 N12:P12 N14:P14 N16:P16 N18:P18 N20:O20">
    <cfRule type="cellIs" priority="3" dxfId="2" operator="equal" stopIfTrue="1">
      <formula>"école"</formula>
    </cfRule>
  </conditionalFormatting>
  <conditionalFormatting sqref="S8:S21">
    <cfRule type="expression" priority="4" dxfId="0" stopIfTrue="1">
      <formula>IF(R9&gt;0,1,0)</formula>
    </cfRule>
    <cfRule type="expression" priority="5" dxfId="1" stopIfTrue="1">
      <formula>IF(R9&lt;=0,1,0)</formula>
    </cfRule>
  </conditionalFormatting>
  <conditionalFormatting sqref="S27">
    <cfRule type="expression" priority="6" dxfId="0" stopIfTrue="1">
      <formula>IF(R27&gt;0,1,0)</formula>
    </cfRule>
    <cfRule type="expression" priority="7" dxfId="1" stopIfTrue="1">
      <formula>IF(R27&lt;=0,1,0)</formula>
    </cfRule>
  </conditionalFormatting>
  <conditionalFormatting sqref="S29">
    <cfRule type="expression" priority="8" dxfId="0" stopIfTrue="1">
      <formula>IF(R29&gt;0,1,0)</formula>
    </cfRule>
    <cfRule type="cellIs" priority="9" dxfId="0" operator="equal" stopIfTrue="1">
      <formula>"Erreur de récupération"</formula>
    </cfRule>
    <cfRule type="expression" priority="10" dxfId="1" stopIfTrue="1">
      <formula>IF(R29&lt;=0,1,0)</formula>
    </cfRule>
  </conditionalFormatting>
  <conditionalFormatting sqref="S31:S32">
    <cfRule type="expression" priority="11" dxfId="0" stopIfTrue="1">
      <formula>IF(R31&gt;R29,1,0)</formula>
    </cfRule>
    <cfRule type="expression" priority="12" dxfId="1" stopIfTrue="1">
      <formula>IF(R31&lt;=R29,1,0)</formula>
    </cfRule>
  </conditionalFormatting>
  <conditionalFormatting sqref="S34">
    <cfRule type="expression" priority="13" dxfId="0" stopIfTrue="1">
      <formula>IF(R34&lt;&gt;0,1,0)</formula>
    </cfRule>
    <cfRule type="expression" priority="14" dxfId="1" stopIfTrue="1">
      <formula>IF(R34=0,1,0)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B9:C9 E9:F9 H9:I9 K9:L9 N9:O9 B11:C11 E11:F11 H11:I11 K11:L11 N11:O11 B13:C13 E13:F13 H13:I13 K13:L13 N13:O13 B15:C15 E15:F15 H15:I15 K15:L15 N15:O15 C17 E17:F17 H17:I17 K17:L17 N17:O17 B19:C19 E19:F19 H19:I19 K19:L19 N19:O19 B21 E21:F21 H21:I21 K21:L21 N21:O21 F29">
      <formula1>0.041666666666666664</formula1>
      <formula2>0.25</formula2>
    </dataValidation>
    <dataValidation type="time" operator="lessThan" allowBlank="1" showErrorMessage="1" errorTitle="Erreur de saisie" error="Soit le format horaire n'est pas respecté, soit l'horaire saisi est ... impossible pour une journée..." sqref="C21">
      <formula1>0.3333217592592593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2 H32 K32 N32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3;Soit le format horaire (hh:mm) n'a pas été respecté" sqref="F32 I32 L32 O32">
      <formula1>0.25</formula1>
    </dataValidation>
  </dataValidations>
  <printOptions/>
  <pageMargins left="0.39375" right="0.39375" top="0.7875" bottom="0.7875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workbookViewId="0" topLeftCell="A3">
      <selection activeCell="R3" sqref="R3"/>
    </sheetView>
  </sheetViews>
  <sheetFormatPr defaultColWidth="11.421875" defaultRowHeight="12.75" customHeight="1"/>
  <cols>
    <col min="1" max="1" width="5.421875" style="0" customWidth="1"/>
    <col min="2" max="3" width="10.7109375" style="0" customWidth="1"/>
    <col min="4" max="4" width="5.421875" style="0" customWidth="1"/>
    <col min="5" max="6" width="10.7109375" style="0" customWidth="1"/>
    <col min="7" max="7" width="5.421875" style="0" customWidth="1"/>
    <col min="8" max="9" width="10.7109375" style="0" customWidth="1"/>
    <col min="10" max="10" width="5.421875" style="0" customWidth="1"/>
    <col min="11" max="12" width="10.7109375" style="0" customWidth="1"/>
    <col min="13" max="13" width="5.421875" style="0" customWidth="1"/>
    <col min="14" max="15" width="10.7109375" style="0" customWidth="1"/>
    <col min="16" max="16" width="1.7109375" style="85" customWidth="1"/>
    <col min="17" max="17" width="12.421875" style="0" customWidth="1"/>
    <col min="18" max="18" width="0" style="0" hidden="1" customWidth="1"/>
    <col min="19" max="19" width="12.8515625" style="0" customWidth="1"/>
    <col min="20" max="16384" width="10.7109375" style="0" customWidth="1"/>
  </cols>
  <sheetData>
    <row r="1" spans="1:18" ht="15" customHeight="1">
      <c r="A1" s="67" t="s">
        <v>0</v>
      </c>
      <c r="B1" s="67"/>
      <c r="C1" s="67"/>
      <c r="D1" s="68">
        <f>IF(ISBLANK('Période 1'!D1:K1),"",'Période 1'!D1:K1)</f>
      </c>
      <c r="E1" s="68"/>
      <c r="F1" s="68"/>
      <c r="G1" s="68"/>
      <c r="H1" s="68"/>
      <c r="I1" s="68"/>
      <c r="J1" s="68"/>
      <c r="K1" s="68"/>
      <c r="N1" s="4" t="str">
        <f>'Période 1'!N1</f>
        <v>SNUipp-FSU du Doubs</v>
      </c>
      <c r="Q1" s="4"/>
      <c r="R1" s="4"/>
    </row>
    <row r="2" spans="1:18" ht="15" customHeight="1">
      <c r="A2" s="67" t="s">
        <v>2</v>
      </c>
      <c r="B2" s="67"/>
      <c r="C2" s="67"/>
      <c r="D2" s="68">
        <f>IF(ISBLANK('Période 1'!D2:K2),"",'Période 1'!D2:K2)</f>
      </c>
      <c r="E2" s="68"/>
      <c r="F2" s="68"/>
      <c r="G2" s="68"/>
      <c r="H2" s="68"/>
      <c r="I2" s="68"/>
      <c r="J2" s="68"/>
      <c r="K2" s="68"/>
      <c r="N2" s="70" t="str">
        <f>HYPERLINK("mailto:"&amp;'Période 4'!N2,'Période 4'!N2)</f>
        <v>snu25@snuipp.fr</v>
      </c>
      <c r="Q2" s="70"/>
      <c r="R2" s="70"/>
    </row>
    <row r="3" spans="1:14" ht="15" customHeight="1">
      <c r="A3" s="67" t="s">
        <v>4</v>
      </c>
      <c r="B3" s="67"/>
      <c r="C3" s="67"/>
      <c r="D3" s="68">
        <f>IF(ISBLANK('Période 1'!D3:K3),"",'Période 1'!D3:K3)</f>
      </c>
      <c r="E3" s="68"/>
      <c r="F3" s="68"/>
      <c r="G3" s="68"/>
      <c r="H3" s="68"/>
      <c r="I3" s="68"/>
      <c r="J3" s="68"/>
      <c r="K3" s="68"/>
      <c r="N3" s="9" t="str">
        <f>'Période 1'!N3</f>
        <v>03-81-81-20-84</v>
      </c>
    </row>
    <row r="4" spans="1:14" ht="15" customHeight="1">
      <c r="A4" s="67" t="s">
        <v>6</v>
      </c>
      <c r="B4" s="67"/>
      <c r="C4" s="67"/>
      <c r="D4" s="68">
        <f>IF(ISBLANK('Période 1'!D4:K4),"",'Période 1'!D4:K4)</f>
      </c>
      <c r="E4" s="68"/>
      <c r="F4" s="68"/>
      <c r="G4" s="68"/>
      <c r="H4" s="68"/>
      <c r="I4" s="68"/>
      <c r="J4" s="68"/>
      <c r="K4" s="68"/>
      <c r="N4" s="9">
        <f>'Période 1'!N4</f>
        <v>0</v>
      </c>
    </row>
    <row r="5" spans="1:18" ht="12.75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R5" s="63">
        <v>0.25</v>
      </c>
    </row>
    <row r="6" spans="1:19" ht="21" customHeight="1">
      <c r="A6" s="13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3"/>
      <c r="Q6" s="36"/>
      <c r="R6" s="71">
        <v>1</v>
      </c>
      <c r="S6" s="15"/>
    </row>
    <row r="7" spans="1:19" s="4" customFormat="1" ht="52.5" customHeight="1">
      <c r="A7" s="18" t="s">
        <v>8</v>
      </c>
      <c r="B7" s="18"/>
      <c r="C7" s="18"/>
      <c r="D7" s="18" t="s">
        <v>9</v>
      </c>
      <c r="E7" s="18"/>
      <c r="F7" s="18"/>
      <c r="G7" s="18" t="s">
        <v>28</v>
      </c>
      <c r="H7" s="18"/>
      <c r="I7" s="18"/>
      <c r="J7" s="18" t="s">
        <v>11</v>
      </c>
      <c r="K7" s="18"/>
      <c r="L7" s="18"/>
      <c r="M7" s="18" t="s">
        <v>12</v>
      </c>
      <c r="N7" s="18"/>
      <c r="O7" s="18"/>
      <c r="P7" s="86"/>
      <c r="Q7" s="19" t="s">
        <v>29</v>
      </c>
      <c r="R7" s="87"/>
      <c r="S7" s="19" t="s">
        <v>30</v>
      </c>
    </row>
    <row r="8" spans="1:19" ht="12.75" customHeight="1">
      <c r="A8" s="22">
        <v>41770</v>
      </c>
      <c r="B8" s="23" t="s">
        <v>15</v>
      </c>
      <c r="C8" s="23"/>
      <c r="D8" s="22">
        <f>A8+1</f>
        <v>41771</v>
      </c>
      <c r="E8" s="23" t="s">
        <v>15</v>
      </c>
      <c r="F8" s="23"/>
      <c r="G8" s="22">
        <f>D8+1</f>
        <v>41772</v>
      </c>
      <c r="H8" s="23" t="s">
        <v>15</v>
      </c>
      <c r="I8" s="23"/>
      <c r="J8" s="22">
        <f>G8+1</f>
        <v>41773</v>
      </c>
      <c r="K8" s="23" t="s">
        <v>15</v>
      </c>
      <c r="L8" s="23"/>
      <c r="M8" s="22">
        <f>J8+1</f>
        <v>41774</v>
      </c>
      <c r="N8" s="23" t="s">
        <v>15</v>
      </c>
      <c r="O8" s="23"/>
      <c r="P8" s="88"/>
      <c r="Q8" s="25">
        <f>(IF(ISNUMBER(B9),B9,0)+IF(ISNUMBER(E9),E9,0)+IF(ISNUMBER(H9),H9,0)+IF(ISNUMBER(K9),K9,0)+IF(ISNUMBER(N9),N9,0))</f>
        <v>0</v>
      </c>
      <c r="R8" s="89"/>
      <c r="S8" s="27">
        <f>IF(R9=0,0,IF(R9&gt;0,"+ "&amp;TEXT(R9,"[hh]:mm"),"- "&amp;TEXT(ABS(R9),"[hh]:mm")))</f>
        <v>0</v>
      </c>
    </row>
    <row r="9" spans="1:19" ht="12.75" customHeight="1">
      <c r="A9" s="22"/>
      <c r="B9" s="29"/>
      <c r="C9" s="29"/>
      <c r="D9" s="22"/>
      <c r="E9" s="29"/>
      <c r="F9" s="29"/>
      <c r="G9" s="22"/>
      <c r="H9" s="29"/>
      <c r="I9" s="29"/>
      <c r="J9" s="22"/>
      <c r="K9" s="72" t="s">
        <v>31</v>
      </c>
      <c r="L9" s="72"/>
      <c r="M9" s="22"/>
      <c r="N9" s="29"/>
      <c r="O9" s="29"/>
      <c r="P9" s="36"/>
      <c r="Q9" s="25"/>
      <c r="R9" s="73">
        <f>IF(Q8&gt;0,Q8-R$6,0)</f>
        <v>0</v>
      </c>
      <c r="S9" s="27"/>
    </row>
    <row r="10" spans="1:19" ht="12.75" customHeight="1">
      <c r="A10" s="22">
        <f>M8+3</f>
        <v>41777</v>
      </c>
      <c r="B10" s="23" t="s">
        <v>15</v>
      </c>
      <c r="C10" s="23"/>
      <c r="D10" s="22">
        <f>A10+1</f>
        <v>41778</v>
      </c>
      <c r="E10" s="23" t="s">
        <v>15</v>
      </c>
      <c r="F10" s="23"/>
      <c r="G10" s="22">
        <f>D10+1</f>
        <v>41779</v>
      </c>
      <c r="H10" s="23" t="s">
        <v>15</v>
      </c>
      <c r="I10" s="23"/>
      <c r="J10" s="22">
        <f>G10+1</f>
        <v>41780</v>
      </c>
      <c r="K10" s="23" t="s">
        <v>15</v>
      </c>
      <c r="L10" s="23"/>
      <c r="M10" s="22">
        <f>J10+1</f>
        <v>41781</v>
      </c>
      <c r="N10" s="23" t="s">
        <v>15</v>
      </c>
      <c r="O10" s="23"/>
      <c r="P10" s="88"/>
      <c r="Q10" s="25">
        <f>(IF(ISNUMBER(B11),B11,0)+IF(ISNUMBER(E11),E11,0)+IF(ISNUMBER(H11),H11,0)+IF(ISNUMBER(K11),K11,0)+IF(ISNUMBER(N11),N11,0))</f>
        <v>0</v>
      </c>
      <c r="R10" s="89"/>
      <c r="S10" s="27">
        <f aca="true" t="shared" si="0" ref="S10">IF(R11=0,0,IF(R11&gt;0,"+ "&amp;TEXT(R11,"[hh]:mm"),"- "&amp;TEXT(ABS(R11),"[hh]:mm")))</f>
        <v>0</v>
      </c>
    </row>
    <row r="11" spans="1:19" ht="12.75" customHeight="1">
      <c r="A11" s="22"/>
      <c r="B11" s="29"/>
      <c r="C11" s="29"/>
      <c r="D11" s="22"/>
      <c r="E11" s="29"/>
      <c r="F11" s="29"/>
      <c r="G11" s="22"/>
      <c r="H11" s="29"/>
      <c r="I11" s="29"/>
      <c r="J11" s="22"/>
      <c r="K11" s="29"/>
      <c r="L11" s="29"/>
      <c r="M11" s="22"/>
      <c r="N11" s="29"/>
      <c r="O11" s="29"/>
      <c r="P11" s="36"/>
      <c r="Q11" s="25"/>
      <c r="R11" s="73">
        <f>IF(Q10&gt;0,Q10-R$6,0)</f>
        <v>0</v>
      </c>
      <c r="S11" s="27"/>
    </row>
    <row r="12" spans="1:19" ht="12.75" customHeight="1">
      <c r="A12" s="22">
        <f>M10+3</f>
        <v>41784</v>
      </c>
      <c r="B12" s="23" t="s">
        <v>15</v>
      </c>
      <c r="C12" s="23"/>
      <c r="D12" s="22">
        <f>A12+1</f>
        <v>41785</v>
      </c>
      <c r="E12" s="23" t="s">
        <v>15</v>
      </c>
      <c r="F12" s="23"/>
      <c r="G12" s="22">
        <f>D12+1</f>
        <v>41786</v>
      </c>
      <c r="H12" s="23" t="s">
        <v>15</v>
      </c>
      <c r="I12" s="23"/>
      <c r="J12" s="22">
        <f>G12+1</f>
        <v>41787</v>
      </c>
      <c r="K12" s="23" t="s">
        <v>15</v>
      </c>
      <c r="L12" s="23"/>
      <c r="M12" s="22">
        <f>J12+1</f>
        <v>41788</v>
      </c>
      <c r="N12" s="23" t="s">
        <v>15</v>
      </c>
      <c r="O12" s="23"/>
      <c r="P12" s="88"/>
      <c r="Q12" s="25">
        <f>(IF(ISNUMBER(B13),B13,0)+IF(ISNUMBER(E13),E13,0)+IF(ISNUMBER(H13),H13,0)+IF(ISNUMBER(K13),K13,0)+IF(ISNUMBER(N13),N13,0))</f>
        <v>0</v>
      </c>
      <c r="R12" s="89"/>
      <c r="S12" s="27">
        <f aca="true" t="shared" si="1" ref="S12">IF(R13=0,0,IF(R13&gt;0,"+ "&amp;TEXT(R13,"[hh]:mm"),"- "&amp;TEXT(ABS(R13),"[hh]:mm")))</f>
        <v>0</v>
      </c>
    </row>
    <row r="13" spans="1:19" ht="12.75" customHeight="1">
      <c r="A13" s="22"/>
      <c r="B13" s="72" t="s">
        <v>31</v>
      </c>
      <c r="C13" s="72"/>
      <c r="D13" s="22"/>
      <c r="E13" s="29"/>
      <c r="F13" s="29"/>
      <c r="G13" s="22"/>
      <c r="H13" s="29"/>
      <c r="I13" s="29"/>
      <c r="J13" s="22"/>
      <c r="K13" s="29"/>
      <c r="L13" s="29"/>
      <c r="M13" s="22"/>
      <c r="N13" s="29"/>
      <c r="O13" s="29"/>
      <c r="P13" s="36"/>
      <c r="Q13" s="25"/>
      <c r="R13" s="73">
        <f>IF(Q12&gt;0,Q12-R$6,0)</f>
        <v>0</v>
      </c>
      <c r="S13" s="27"/>
    </row>
    <row r="14" spans="1:19" ht="12.75" customHeight="1">
      <c r="A14" s="22">
        <f>M12+3</f>
        <v>41791</v>
      </c>
      <c r="B14" s="23" t="s">
        <v>15</v>
      </c>
      <c r="C14" s="23"/>
      <c r="D14" s="22">
        <f>A14+1</f>
        <v>41792</v>
      </c>
      <c r="E14" s="23" t="s">
        <v>15</v>
      </c>
      <c r="F14" s="23"/>
      <c r="G14" s="22">
        <f>D14+1</f>
        <v>41793</v>
      </c>
      <c r="H14" s="23" t="s">
        <v>15</v>
      </c>
      <c r="I14" s="23"/>
      <c r="J14" s="22">
        <f>G14+1</f>
        <v>41794</v>
      </c>
      <c r="K14" s="23" t="s">
        <v>15</v>
      </c>
      <c r="L14" s="23"/>
      <c r="M14" s="22">
        <f>J14+1</f>
        <v>41795</v>
      </c>
      <c r="N14" s="23" t="s">
        <v>15</v>
      </c>
      <c r="O14" s="23"/>
      <c r="P14" s="88"/>
      <c r="Q14" s="25">
        <f>(IF(ISNUMBER(B15),B15,0)+IF(ISNUMBER(E15),E15,0)+IF(ISNUMBER(H15),H15,0)+IF(ISNUMBER(K15),K15,0)+IF(ISNUMBER(N15),N15,0))</f>
        <v>0</v>
      </c>
      <c r="R14" s="89"/>
      <c r="S14" s="27">
        <f aca="true" t="shared" si="2" ref="S14">IF(R15=0,0,IF(R15&gt;0,"+ "&amp;TEXT(R15,"[hh]:mm"),"- "&amp;TEXT(ABS(R15),"[hh]:mm")))</f>
        <v>0</v>
      </c>
    </row>
    <row r="15" spans="1:19" ht="12.75" customHeight="1">
      <c r="A15" s="22"/>
      <c r="B15" s="29"/>
      <c r="C15" s="29"/>
      <c r="D15" s="22"/>
      <c r="E15" s="29"/>
      <c r="F15" s="29"/>
      <c r="G15" s="22"/>
      <c r="H15" s="29"/>
      <c r="I15" s="29"/>
      <c r="J15" s="22"/>
      <c r="K15" s="29"/>
      <c r="L15" s="29"/>
      <c r="M15" s="22"/>
      <c r="N15" s="29"/>
      <c r="O15" s="29"/>
      <c r="P15" s="36"/>
      <c r="Q15" s="25"/>
      <c r="R15" s="73">
        <f>IF(Q14&gt;0,Q14-R$6,0)</f>
        <v>0</v>
      </c>
      <c r="S15" s="27"/>
    </row>
    <row r="16" spans="1:19" ht="12.75" customHeight="1">
      <c r="A16" s="22">
        <f>M14+3</f>
        <v>41798</v>
      </c>
      <c r="B16" s="23" t="s">
        <v>15</v>
      </c>
      <c r="C16" s="23"/>
      <c r="D16" s="22">
        <f>A16+1</f>
        <v>41799</v>
      </c>
      <c r="E16" s="23" t="s">
        <v>15</v>
      </c>
      <c r="F16" s="23"/>
      <c r="G16" s="22">
        <f>D16+1</f>
        <v>41800</v>
      </c>
      <c r="H16" s="23" t="s">
        <v>15</v>
      </c>
      <c r="I16" s="23"/>
      <c r="J16" s="22">
        <f>G16+1</f>
        <v>41801</v>
      </c>
      <c r="K16" s="23" t="s">
        <v>15</v>
      </c>
      <c r="L16" s="23"/>
      <c r="M16" s="22">
        <f>J16+1</f>
        <v>41802</v>
      </c>
      <c r="N16" s="23" t="s">
        <v>15</v>
      </c>
      <c r="O16" s="23"/>
      <c r="P16" s="88"/>
      <c r="Q16" s="25">
        <f>(IF(ISNUMBER(B17),B17,0)+IF(ISNUMBER(E17),E17,0)+IF(ISNUMBER(H17),H17,0)+IF(ISNUMBER(K17),K17,0)+IF(ISNUMBER(N17),N17,0))</f>
        <v>0</v>
      </c>
      <c r="R16" s="89"/>
      <c r="S16" s="27">
        <f aca="true" t="shared" si="3" ref="S16">IF(R17=0,0,IF(R17&gt;0,"+ "&amp;TEXT(R17,"[hh]:mm"),"- "&amp;TEXT(ABS(R17),"[hh]:mm")))</f>
        <v>0</v>
      </c>
    </row>
    <row r="17" spans="1:19" ht="12.75" customHeight="1">
      <c r="A17" s="22"/>
      <c r="B17" s="29"/>
      <c r="C17" s="29"/>
      <c r="D17" s="22"/>
      <c r="E17" s="29"/>
      <c r="F17" s="29"/>
      <c r="G17" s="22"/>
      <c r="H17" s="29"/>
      <c r="I17" s="29"/>
      <c r="J17" s="22"/>
      <c r="K17" s="90"/>
      <c r="L17" s="90"/>
      <c r="M17" s="22"/>
      <c r="N17" s="29"/>
      <c r="O17" s="29"/>
      <c r="P17" s="36"/>
      <c r="Q17" s="25"/>
      <c r="R17" s="73">
        <f>IF(Q16&gt;0,Q16-R$6,0)</f>
        <v>0</v>
      </c>
      <c r="S17" s="27"/>
    </row>
    <row r="18" spans="1:19" ht="12.75" customHeight="1">
      <c r="A18" s="22">
        <f>M16+3</f>
        <v>41805</v>
      </c>
      <c r="B18" s="23" t="s">
        <v>15</v>
      </c>
      <c r="C18" s="23"/>
      <c r="D18" s="22">
        <f>A18+1</f>
        <v>41806</v>
      </c>
      <c r="E18" s="23" t="s">
        <v>15</v>
      </c>
      <c r="F18" s="23"/>
      <c r="G18" s="22">
        <f>D18+1</f>
        <v>41807</v>
      </c>
      <c r="H18" s="23" t="s">
        <v>15</v>
      </c>
      <c r="I18" s="23"/>
      <c r="J18" s="22">
        <f>G18+1</f>
        <v>41808</v>
      </c>
      <c r="K18" s="23" t="s">
        <v>15</v>
      </c>
      <c r="L18" s="23"/>
      <c r="M18" s="22">
        <f>J18+1</f>
        <v>41809</v>
      </c>
      <c r="N18" s="23" t="s">
        <v>15</v>
      </c>
      <c r="O18" s="23"/>
      <c r="P18" s="88"/>
      <c r="Q18" s="25">
        <f>(IF(ISNUMBER(B19),B19,0)+IF(ISNUMBER(E19),E19,0)+IF(ISNUMBER(H19),H19,0)+IF(ISNUMBER(K19),K19,0)+IF(ISNUMBER(N19),N19,0))</f>
        <v>0</v>
      </c>
      <c r="R18" s="89"/>
      <c r="S18" s="27">
        <f aca="true" t="shared" si="4" ref="S18">IF(R19=0,0,IF(R19&gt;0,"+ "&amp;TEXT(R19,"[hh]:mm"),"- "&amp;TEXT(ABS(R19),"[hh]:mm")))</f>
        <v>0</v>
      </c>
    </row>
    <row r="19" spans="1:19" ht="12.75" customHeight="1">
      <c r="A19" s="22"/>
      <c r="B19" s="29"/>
      <c r="C19" s="29"/>
      <c r="D19" s="22"/>
      <c r="E19" s="29"/>
      <c r="F19" s="29"/>
      <c r="G19" s="22"/>
      <c r="H19" s="29"/>
      <c r="I19" s="29"/>
      <c r="J19" s="22"/>
      <c r="K19" s="90"/>
      <c r="L19" s="90"/>
      <c r="M19" s="22"/>
      <c r="N19" s="29"/>
      <c r="O19" s="29"/>
      <c r="P19" s="36"/>
      <c r="Q19" s="25"/>
      <c r="R19" s="73">
        <f>IF(Q18&gt;0,Q18-R$6,0)</f>
        <v>0</v>
      </c>
      <c r="S19" s="27"/>
    </row>
    <row r="20" spans="1:19" ht="12.75" customHeight="1">
      <c r="A20" s="22">
        <f>M18+3</f>
        <v>41812</v>
      </c>
      <c r="B20" s="23" t="s">
        <v>15</v>
      </c>
      <c r="C20" s="23"/>
      <c r="D20" s="22">
        <f>A20+1</f>
        <v>41813</v>
      </c>
      <c r="E20" s="23" t="s">
        <v>15</v>
      </c>
      <c r="F20" s="23"/>
      <c r="G20" s="22">
        <f>D20+1</f>
        <v>41814</v>
      </c>
      <c r="H20" s="23" t="s">
        <v>15</v>
      </c>
      <c r="I20" s="23"/>
      <c r="J20" s="22">
        <f>G20+1</f>
        <v>41815</v>
      </c>
      <c r="K20" s="23" t="s">
        <v>15</v>
      </c>
      <c r="L20" s="23"/>
      <c r="M20" s="22">
        <f>J20+1</f>
        <v>41816</v>
      </c>
      <c r="N20" s="23" t="s">
        <v>15</v>
      </c>
      <c r="O20" s="23"/>
      <c r="P20" s="88"/>
      <c r="Q20" s="25">
        <f>(IF(ISNUMBER(B21),B21,0)+IF(ISNUMBER(E21),E21,0)+IF(ISNUMBER(H21),H21,0)+IF(ISNUMBER(K21),K21,0)+IF(ISNUMBER(N21),N21,0))</f>
        <v>0</v>
      </c>
      <c r="R20" s="89"/>
      <c r="S20" s="27">
        <f aca="true" t="shared" si="5" ref="S20">IF(R21=0,0,IF(R21&gt;0,"+ "&amp;TEXT(R21,"[hh]:mm"),"- "&amp;TEXT(ABS(R21),"[hh]:mm")))</f>
        <v>0</v>
      </c>
    </row>
    <row r="21" spans="1:19" ht="12.75" customHeight="1">
      <c r="A21" s="22"/>
      <c r="B21" s="29"/>
      <c r="C21" s="29"/>
      <c r="D21" s="22"/>
      <c r="E21" s="29"/>
      <c r="F21" s="29"/>
      <c r="G21" s="22"/>
      <c r="H21" s="29"/>
      <c r="I21" s="29"/>
      <c r="J21" s="22"/>
      <c r="K21" s="29"/>
      <c r="L21" s="29"/>
      <c r="M21" s="22"/>
      <c r="N21" s="29"/>
      <c r="O21" s="29"/>
      <c r="P21" s="36"/>
      <c r="Q21" s="25"/>
      <c r="R21" s="73">
        <f>IF(Q20&gt;0,Q20-R$6,0)</f>
        <v>0</v>
      </c>
      <c r="S21" s="27"/>
    </row>
    <row r="22" spans="1:19" ht="12.75" customHeight="1">
      <c r="A22" s="22">
        <f>M20+3</f>
        <v>41819</v>
      </c>
      <c r="B22" s="23" t="s">
        <v>15</v>
      </c>
      <c r="C22" s="23"/>
      <c r="D22" s="22">
        <f>A22+1</f>
        <v>41820</v>
      </c>
      <c r="E22" s="23" t="s">
        <v>15</v>
      </c>
      <c r="F22" s="23"/>
      <c r="G22" s="22">
        <f>D22+1</f>
        <v>41821</v>
      </c>
      <c r="H22" s="23" t="s">
        <v>15</v>
      </c>
      <c r="I22" s="23"/>
      <c r="J22" s="22">
        <f>G22+1</f>
        <v>41822</v>
      </c>
      <c r="K22" s="23" t="s">
        <v>15</v>
      </c>
      <c r="L22" s="23"/>
      <c r="M22" s="22">
        <f>J22+1</f>
        <v>41823</v>
      </c>
      <c r="N22" s="23" t="s">
        <v>15</v>
      </c>
      <c r="O22" s="23"/>
      <c r="P22" s="88"/>
      <c r="Q22" s="25">
        <f>(IF(ISNUMBER(B23),B23,0)+IF(ISNUMBER(E23),E23,0)+IF(ISNUMBER(H23),H23,0)+IF(ISNUMBER(K23),K23,0)+IF(ISNUMBER(N23),N23,0))</f>
        <v>0</v>
      </c>
      <c r="R22" s="89"/>
      <c r="S22" s="27">
        <f aca="true" t="shared" si="6" ref="S22">IF(R23=0,0,IF(R23&gt;0,"+ "&amp;TEXT(R23,"[hh]:mm"),"- "&amp;TEXT(ABS(R23),"[hh]:mm")))</f>
        <v>0</v>
      </c>
    </row>
    <row r="23" spans="1:19" ht="12.75" customHeight="1">
      <c r="A23" s="22"/>
      <c r="B23" s="29"/>
      <c r="C23" s="29"/>
      <c r="D23" s="22"/>
      <c r="E23" s="29"/>
      <c r="F23" s="29"/>
      <c r="G23" s="22"/>
      <c r="H23" s="29"/>
      <c r="I23" s="29"/>
      <c r="J23" s="22"/>
      <c r="K23" s="29"/>
      <c r="L23" s="29"/>
      <c r="M23" s="22"/>
      <c r="N23" s="29"/>
      <c r="O23" s="29"/>
      <c r="P23" s="36"/>
      <c r="Q23" s="25"/>
      <c r="R23" s="73">
        <f>IF(Q22&gt;0,Q22-R$6,0)</f>
        <v>0</v>
      </c>
      <c r="S23" s="27"/>
    </row>
    <row r="24" ht="12.75" customHeight="1">
      <c r="S24" s="9"/>
    </row>
    <row r="25" spans="1:19" ht="54" customHeight="1">
      <c r="A25" s="35" t="s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Q25" s="37" t="str">
        <f>'Période 1'!Q27</f>
        <v>Solde 
à récupérer* pour la
période</v>
      </c>
      <c r="R25" s="38">
        <f>IF(AND((ISNUMBER(R9)),(R9&gt;0)),R9,0)+IF(AND((ISNUMBER(R11)),(R11&gt;0)),R11,0)+IF(AND((ISNUMBER(R13)),(R13&gt;0)),R13,0)+IF(AND((ISNUMBER(R15)),(R15&gt;0)),R15,0)+IF(AND((ISNUMBER(R17)),(R17&gt;0)),R17,0)+IF(AND((ISNUMBER(R19)),(R19&gt;0)),R19,0)+IF(AND((ISNUMBER(R21)),(R21&gt;0)),R21,0)+IF(AND((ISNUMBER(R23)),(R23&gt;0)),R23,0)</f>
        <v>0</v>
      </c>
      <c r="S25" s="39">
        <f>IF(R25&lt;=0,0,IF(R25&gt;0,TEXT(R25,"[hh]:mm"),"0"))</f>
        <v>0</v>
      </c>
    </row>
    <row r="26" spans="1:19" ht="12.75" customHeight="1">
      <c r="A26" s="4"/>
      <c r="Q26" s="74"/>
      <c r="R26" s="50"/>
      <c r="S26" s="75"/>
    </row>
    <row r="27" spans="1:19" ht="26.25" customHeight="1">
      <c r="A27" s="84"/>
      <c r="B27" s="84"/>
      <c r="C27" s="84"/>
      <c r="D27" s="84"/>
      <c r="E27" s="43"/>
      <c r="F27" s="47"/>
      <c r="G27" s="91"/>
      <c r="H27" s="92"/>
      <c r="I27" s="47"/>
      <c r="J27" s="93"/>
      <c r="K27" s="94"/>
      <c r="L27" s="47"/>
      <c r="M27" s="93"/>
      <c r="N27" s="94"/>
      <c r="O27" s="47"/>
      <c r="P27" s="50"/>
      <c r="Q27" s="37" t="s">
        <v>32</v>
      </c>
      <c r="R27" s="78">
        <f>IF('Période 4'!R29&lt;0,'Période 4'!R29,R25+'Période 4'!R29)</f>
        <v>0</v>
      </c>
      <c r="S27" s="64">
        <f>IF(R27=0,0,IF(R27&gt;0,"+ "&amp;TEXT(R27,"[hh]:mm"),"Erreur de récupération"))</f>
        <v>0</v>
      </c>
    </row>
    <row r="28" spans="1:19" ht="12.75" customHeight="1">
      <c r="A28" s="4" t="s">
        <v>19</v>
      </c>
      <c r="S28" s="9"/>
    </row>
    <row r="29" spans="1:19" ht="12.75" customHeight="1">
      <c r="A29" s="54" t="s">
        <v>20</v>
      </c>
      <c r="B29" s="54"/>
      <c r="C29" s="54"/>
      <c r="E29" s="55" t="s">
        <v>21</v>
      </c>
      <c r="F29" s="55" t="s">
        <v>22</v>
      </c>
      <c r="H29" s="55" t="s">
        <v>21</v>
      </c>
      <c r="I29" s="55" t="s">
        <v>22</v>
      </c>
      <c r="K29" s="55" t="s">
        <v>21</v>
      </c>
      <c r="L29" s="55" t="s">
        <v>22</v>
      </c>
      <c r="N29" s="55" t="s">
        <v>21</v>
      </c>
      <c r="O29" s="55" t="s">
        <v>22</v>
      </c>
      <c r="Q29" s="37" t="s">
        <v>23</v>
      </c>
      <c r="R29" s="56">
        <f>SUM(F30,I30,L30,O30)</f>
        <v>0</v>
      </c>
      <c r="S29" s="95" t="str">
        <f>IF(R29&gt;R27,"Vous tentez de récupérer trop d'heures...",TEXT(R29,"[hh]:mm"))</f>
        <v>00:00</v>
      </c>
    </row>
    <row r="30" spans="1:19" ht="40.5" customHeight="1">
      <c r="A30" s="54"/>
      <c r="B30" s="54"/>
      <c r="C30" s="54"/>
      <c r="E30" s="58"/>
      <c r="F30" s="59"/>
      <c r="G30" s="60"/>
      <c r="H30" s="58"/>
      <c r="I30" s="59"/>
      <c r="J30" s="60"/>
      <c r="K30" s="58"/>
      <c r="L30" s="59"/>
      <c r="M30" s="60"/>
      <c r="N30" s="58"/>
      <c r="O30" s="59"/>
      <c r="Q30" s="37"/>
      <c r="R30" s="56"/>
      <c r="S30" s="95"/>
    </row>
    <row r="31" spans="3:19" ht="12.75" customHeight="1">
      <c r="C31" s="34"/>
      <c r="Q31" s="61"/>
      <c r="S31" s="34"/>
    </row>
    <row r="32" spans="3:19" ht="25.5" customHeight="1">
      <c r="C32" s="34"/>
      <c r="Q32" s="62" t="s">
        <v>24</v>
      </c>
      <c r="R32" s="63">
        <f>'Période 4'!R34+'Période 5'!R25-'Période 5'!R29</f>
        <v>0</v>
      </c>
      <c r="S32" s="96">
        <f>IF(R32&gt;=0,R27-R29,"Erreur de récupération")</f>
        <v>0</v>
      </c>
    </row>
    <row r="34" spans="3:15" ht="12.75" customHeight="1">
      <c r="C34" s="79" t="str">
        <f>'Période 4'!C36</f>
        <v>Solde à récupérer* : voir le Décret n° 2014-942 du 20 août 2014 relatif aux obligations de service des personnels enseignants du premier degré :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3:15" ht="12.75" customHeight="1">
      <c r="C35" s="66" t="str">
        <f>HYPERLINK('Période 4'!C37,'Période 4'!C37)</f>
        <v>http://www.legifrance.gouv.fr/affichTexte.do?cidTexte=JORFTEXT000029390985&amp;dateTexte=&amp;categorieLien=id 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</sheetData>
  <sheetProtection password="EFA8" sheet="1"/>
  <mergeCells count="158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B23:C23"/>
    <mergeCell ref="E23:F23"/>
    <mergeCell ref="H23:I23"/>
    <mergeCell ref="K23:L23"/>
    <mergeCell ref="N23:O23"/>
    <mergeCell ref="A25:N25"/>
    <mergeCell ref="A27:D27"/>
    <mergeCell ref="A29:C30"/>
    <mergeCell ref="Q29:Q30"/>
    <mergeCell ref="R29:R30"/>
    <mergeCell ref="S29:S30"/>
    <mergeCell ref="C34:O34"/>
    <mergeCell ref="C35:O35"/>
  </mergeCells>
  <conditionalFormatting sqref="R9 R11 R13 R15 R17 R19 R21 R23 R25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B8:C8 B10:C10 B12:C12 B14:C14 B16:C16 B18:C18 B20:C20 B22:C22 E8:F8 E10:F10 E12:F12 E14:F14 E16:F16 E18:F18 E20:F20 E22:F22 H8:I8 H10:I10 H12:I12 H14:I14 H16:I16 H18:I18 H20:I20 H22:I22 K8:L8 K10:L10 K12:L12 K14:L14 K16:L16 K18:L18 K20:L20 K22:L22 N8:P8 N10:P10 N12:P12 N14:P14 N16:P16 N18:P18 N20:P20 N22:P22">
    <cfRule type="cellIs" priority="3" dxfId="2" operator="equal" stopIfTrue="1">
      <formula>"école"</formula>
    </cfRule>
  </conditionalFormatting>
  <conditionalFormatting sqref="S32">
    <cfRule type="expression" priority="4" dxfId="0" stopIfTrue="1">
      <formula>IF("#REF!&lt;&gt;0,1,0)",TRUE)</formula>
    </cfRule>
    <cfRule type="expression" priority="5" dxfId="1" stopIfTrue="1">
      <formula>IF("#REF!=0,1,0)",TRUE)</formula>
    </cfRule>
  </conditionalFormatting>
  <conditionalFormatting sqref="S29:S30">
    <cfRule type="expression" priority="6" dxfId="0" stopIfTrue="1">
      <formula>IF("#REF!&gt;#REF!,1,0)",TRUE)</formula>
    </cfRule>
    <cfRule type="expression" priority="7" dxfId="1" stopIfTrue="1">
      <formula>IF("#REF!&lt;=#REF!,1,0)",TRUE)</formula>
    </cfRule>
  </conditionalFormatting>
  <conditionalFormatting sqref="S8:S23">
    <cfRule type="expression" priority="8" dxfId="0" stopIfTrue="1">
      <formula>IF(R9&gt;0,1,0)</formula>
    </cfRule>
    <cfRule type="expression" priority="9" dxfId="1" stopIfTrue="1">
      <formula>IF(R9&lt;=0,1,0)</formula>
    </cfRule>
  </conditionalFormatting>
  <conditionalFormatting sqref="S25">
    <cfRule type="expression" priority="10" dxfId="0" stopIfTrue="1">
      <formula>IF(R25&gt;0,1,0)</formula>
    </cfRule>
    <cfRule type="expression" priority="11" dxfId="1" stopIfTrue="1">
      <formula>IF(R25&lt;=0,1,0)</formula>
    </cfRule>
  </conditionalFormatting>
  <conditionalFormatting sqref="S27">
    <cfRule type="expression" priority="12" dxfId="0" stopIfTrue="1">
      <formula>IF(R27&gt;0,1,0)</formula>
    </cfRule>
    <cfRule type="cellIs" priority="13" dxfId="0" operator="equal" stopIfTrue="1">
      <formula>"Erreur de récupération"</formula>
    </cfRule>
    <cfRule type="expression" priority="14" dxfId="1" stopIfTrue="1">
      <formula>IF(R27&lt;=0,1,0)</formula>
    </cfRule>
  </conditionalFormatting>
  <conditionalFormatting sqref="R27">
    <cfRule type="cellIs" priority="15" dxfId="0" operator="greaterThan" stopIfTrue="1">
      <formula>0</formula>
    </cfRule>
    <cfRule type="cellIs" priority="16" dxfId="1" operator="lessThanOrEqual" stopIfTrue="1">
      <formula>0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B9:C9 E9:F9 H9:I9 L9 N9:O9 B11:C11 E11:F11 H11:I11 K11:L11 N11:O11 C13 E13:F13 H13:I13 K13:L13 N13:O13 B15:C15 E15:F15 H15:I15 K15 N15:O15 B17:C17 E17:F17 H17:I17 N17:O17 B19 E19:F19 H19:I19 N19:O19 B21:C21 E21:F21 H21:I21 K21:L21 N21:O21 B23:C23 E23:F23 H23:I23 K23:L23 N23:O23 F27 I27 L27 O27">
      <formula1>0.041666666666666664</formula1>
      <formula2>0.25</formula2>
    </dataValidation>
    <dataValidation type="time" operator="lessThan" allowBlank="1" showErrorMessage="1" errorTitle="Erreur de saisie" error="Soit le format horaire n'est pas respecté, soit l'horaire saisi est ... impossible pour une journée..." sqref="L15 C19">
      <formula1>0.3333217592592593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0 H30 K30 N30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3;Soit le format horaire (hh:mm) n'a pas été respecté" sqref="F30 I30 L30 O30">
      <formula1>0.25</formula1>
    </dataValidation>
  </dataValidations>
  <printOptions/>
  <pageMargins left="0.39375" right="0.39375" top="0.7875" bottom="0.7875" header="0.5118055555555555" footer="0.5118055555555555"/>
  <pageSetup fitToHeight="1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 el hadj</cp:lastModifiedBy>
  <dcterms:modified xsi:type="dcterms:W3CDTF">2014-09-09T13:32:42Z</dcterms:modified>
  <cp:category/>
  <cp:version/>
  <cp:contentType/>
  <cp:contentStatus/>
  <cp:revision>2</cp:revision>
</cp:coreProperties>
</file>